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6440"/>
  </bookViews>
  <sheets>
    <sheet name="Лист1" sheetId="5" r:id="rId1"/>
    <sheet name="Лист1 (2)" sheetId="9" state="hidden" r:id="rId2"/>
  </sheets>
  <definedNames>
    <definedName name="_xlnm.Print_Area" localSheetId="0">Лист1!A1:AJ29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9" i="9" l="1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F29" i="9"/>
  <c r="G29" i="5" s="1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F28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/>
  <c r="G27" i="5" s="1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F26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F25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F24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F23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F22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F21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F2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F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F18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F17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F16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F13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F12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F11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F10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F9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F8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F7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F6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F5" i="9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F29" i="5" s="1"/>
  <c r="E29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F28" i="5" s="1"/>
  <c r="H28" i="5"/>
  <c r="G28" i="5"/>
  <c r="E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 s="1"/>
  <c r="E27" i="5"/>
  <c r="AI26" i="5"/>
  <c r="AH26" i="5"/>
  <c r="AG26" i="5"/>
  <c r="AF26" i="5"/>
  <c r="AE26" i="5"/>
  <c r="AD26" i="5"/>
  <c r="AC26" i="5"/>
  <c r="AB26" i="5"/>
  <c r="AA26" i="5"/>
  <c r="Z26" i="5"/>
  <c r="F26" i="5" s="1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E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F25" i="5" s="1"/>
  <c r="G25" i="5"/>
  <c r="E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 s="1"/>
  <c r="G24" i="5"/>
  <c r="E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F23" i="5" s="1"/>
  <c r="J23" i="5"/>
  <c r="I23" i="5"/>
  <c r="H23" i="5"/>
  <c r="G23" i="5"/>
  <c r="E23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F21" i="5" s="1"/>
  <c r="G21" i="5"/>
  <c r="E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F20" i="5" s="1"/>
  <c r="G20" i="5"/>
  <c r="E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F19" i="5" s="1"/>
  <c r="J19" i="5"/>
  <c r="I19" i="5"/>
  <c r="H19" i="5"/>
  <c r="G19" i="5"/>
  <c r="E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F17" i="5" s="1"/>
  <c r="H17" i="5"/>
  <c r="G17" i="5"/>
  <c r="E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F16" i="5" s="1"/>
  <c r="G16" i="5"/>
  <c r="E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 s="1"/>
  <c r="G15" i="5"/>
  <c r="E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F13" i="5" s="1"/>
  <c r="H13" i="5"/>
  <c r="G13" i="5"/>
  <c r="E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F12" i="5" s="1"/>
  <c r="G12" i="5"/>
  <c r="E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F11" i="5" s="1"/>
  <c r="G11" i="5"/>
  <c r="E11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F9" i="5" s="1"/>
  <c r="H9" i="5"/>
  <c r="G9" i="5"/>
  <c r="E9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F8" i="5" s="1"/>
  <c r="G8" i="5"/>
  <c r="E8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F7" i="5" s="1"/>
  <c r="G7" i="5"/>
  <c r="E7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F5" i="5" s="1"/>
  <c r="H5" i="5"/>
  <c r="G5" i="5"/>
  <c r="E5" i="5"/>
</calcChain>
</file>

<file path=xl/sharedStrings.xml><?xml version="1.0" encoding="utf-8"?>
<sst xmlns="http://schemas.openxmlformats.org/spreadsheetml/2006/main" count="122" uniqueCount="69">
  <si>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</si>
  <si>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</si>
  <si>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</si>
  <si>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</si>
  <si>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</si>
  <si>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</si>
  <si>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</si>
  <si>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</si>
  <si>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</si>
  <si>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</si>
  <si>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</si>
  <si>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</si>
  <si>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</si>
  <si>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</si>
  <si>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</si>
  <si>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</si>
  <si>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</si>
  <si>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</si>
  <si>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</si>
  <si>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</si>
  <si>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</si>
  <si>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</si>
  <si>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</si>
  <si>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</si>
  <si>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</si>
  <si>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</si>
  <si>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</si>
  <si>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</si>
  <si>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</si>
  <si>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</si>
  <si>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Права, свободы и обязанности человека и гражданина (за исключением международной защиты прав человека)</t>
  </si>
  <si>
    <t>Местное самоуправление</t>
  </si>
  <si>
    <t>Органы исполнительной власти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</si>
  <si>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</si>
  <si>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Обращения, заявления и жалобы граждан</t>
  </si>
  <si>
    <t>Административные правонарушения и административная ответственность</t>
  </si>
  <si>
    <t>Трудоустройство и занятость населения (за исключением международного сотрудничества)</t>
  </si>
  <si>
    <t>Труд (за исключением международного сотрудничества)</t>
  </si>
  <si>
    <t>Пособия. Компенсационные выплаты (за исключением международного сотрудничества)</t>
  </si>
  <si>
    <t>Льготы в законодательстве о социальном обеспечении и социальном страховании</t>
  </si>
  <si>
    <t>Туризм. Экскурсии (за исключением международного сотрудничества)</t>
  </si>
  <si>
    <t>Промышленность</t>
  </si>
  <si>
    <t>Геология. Геодезия и картография</t>
  </si>
  <si>
    <t>Строительство</t>
  </si>
  <si>
    <t>Градостроительство и архитектура</t>
  </si>
  <si>
    <t>Сельское хозяйство</t>
  </si>
  <si>
    <t>Транспорт</t>
  </si>
  <si>
    <t>Бытовое обслуживание населения</t>
  </si>
  <si>
    <t>Общие вопросы охраны окружающей природной среды (за исключением международного сотрудничества)</t>
  </si>
  <si>
    <t>Использование и охрана земель (за исключением международного сотрудничества)</t>
  </si>
  <si>
    <t>Использование и охрана недр (за исключением международного сотрудничества)</t>
  </si>
  <si>
    <t>Использование и охрана вод (за исключением международного сотрудничества)</t>
  </si>
  <si>
    <t>Использование, охрана, защита и воспроизводство лесов (за исключением международного сотрудничества)</t>
  </si>
  <si>
    <t>Охрана и использование животного мира (за исключением международного сотрудничества)</t>
  </si>
  <si>
    <t>Общие положения в сфере обеспечения безопасности государства, общества и личности</t>
  </si>
  <si>
    <t>Безопасность общества</t>
  </si>
  <si>
    <t>Жилищный фонд</t>
  </si>
  <si>
    <t>Коммунальное хозяйство</t>
  </si>
  <si>
    <t>Информация о рассмотрении обращений граждан (в сравнении с периодом прошлого года) c 01.01.2020 по 30.06.2020 в Министерство природных ресурсов и экологии Калужской области</t>
  </si>
  <si>
    <t>Темы обращений</t>
  </si>
  <si>
    <t>Территория Российской Федерации</t>
  </si>
  <si>
    <t>Социальное обслуживание (за исключением международного сотрудничества)</t>
  </si>
  <si>
    <t>Здравоохранение (за исключением международного сотрудничества)</t>
  </si>
  <si>
    <t>Физическая культура и спорт (за исключением международного сотрудничества)</t>
  </si>
  <si>
    <t>Охрана атмосферного воздуха (за исключением международного сотрудничества)</t>
  </si>
  <si>
    <t>Средства массовой информации</t>
  </si>
  <si>
    <t>Реклама (за исключением рекламы в СМИ)</t>
  </si>
  <si>
    <t>Оплата строительства, содержания и ремонта жилья (кредиты, компенсации, субсидии, льготы)</t>
  </si>
  <si>
    <t>Информация о рассмотрении обращений граждан (в сравнении с периодом прошлого года) c 01.01.2019 по 30.06.2019 в Министерство природных ресурсов и экологии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</si>
</sst>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top" textRotation="90"/>
    </xf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2"/>
  <sheetViews>
    <sheetView showZeros="0" tabSelected="1" zoomScale="60" zoomScaleNormal="60" workbookViewId="0">
      <selection activeCell="G1" sqref="G1:G4"/>
    </sheetView>
  </sheetViews>
  <sheetFormatPr defaultRowHeight="15" x14ac:dyDescent="0.25"/>
  <cols>
    <col min="1" max="1" width="41.28515625" customWidth="1"/>
    <col min="4" max="7" width="25.7109375" customWidth="1"/>
    <col min="8" max="8" width="64.5703125" customWidth="1"/>
  </cols>
  <sheetData>
    <row r="1" spans="1:258" ht="55.5" customHeight="1" x14ac:dyDescent="0.25">
      <c r="A1" s="13"/>
      <c r="B1" s="13"/>
      <c r="C1" s="14"/>
      <c r="D1" s="9" t="s">
        <v>14</v>
      </c>
      <c r="E1" s="9" t="s">
        <v>15</v>
      </c>
      <c r="F1" s="9" t="s">
        <v>28</v>
      </c>
      <c r="G1" s="9" t="s">
        <v>29</v>
      </c>
      <c r="H1" s="17" t="s">
        <v>58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258" ht="90" customHeight="1" x14ac:dyDescent="0.25">
      <c r="A2" s="13"/>
      <c r="B2" s="13"/>
      <c r="C2" s="14"/>
      <c r="D2" s="10"/>
      <c r="E2" s="10"/>
      <c r="F2" s="10"/>
      <c r="G2" s="1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 x14ac:dyDescent="0.35">
      <c r="A3" s="13"/>
      <c r="B3" s="13"/>
      <c r="C3" s="14"/>
      <c r="D3" s="10"/>
      <c r="E3" s="10"/>
      <c r="F3" s="10"/>
      <c r="G3" s="10"/>
      <c r="H3" s="22" t="s">
        <v>59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s="7" customFormat="1" ht="190.5" customHeight="1" thickBot="1" x14ac:dyDescent="0.3">
      <c r="A4" s="13"/>
      <c r="B4" s="13"/>
      <c r="C4" s="14"/>
      <c r="D4" s="11"/>
      <c r="E4" s="11"/>
      <c r="F4" s="11"/>
      <c r="G4" s="11"/>
      <c r="H4" s="6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7" t="s">
        <v>36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7" t="s">
        <v>47</v>
      </c>
      <c r="Z4" s="7" t="s">
        <v>48</v>
      </c>
      <c r="AA4" s="7" t="s">
        <v>49</v>
      </c>
      <c r="AB4" s="7" t="s">
        <v>50</v>
      </c>
      <c r="AC4" s="7" t="s">
        <v>51</v>
      </c>
      <c r="AD4" s="7" t="s">
        <v>52</v>
      </c>
      <c r="AE4" s="7" t="s">
        <v>53</v>
      </c>
      <c r="AF4" s="7" t="s">
        <v>54</v>
      </c>
      <c r="AG4" s="7" t="s">
        <v>55</v>
      </c>
      <c r="AH4" s="7" t="s">
        <v>56</v>
      </c>
      <c r="AI4" s="7" t="s">
        <v>57</v>
      </c>
    </row>
    <row r="5" spans="1:258" s="5" customFormat="1" ht="30" customHeight="1" x14ac:dyDescent="0.25">
      <c r="A5" s="12" t="s">
        <v>0</v>
      </c>
      <c r="B5" s="12"/>
      <c r="C5" s="12"/>
      <c r="D5">
        <v>869</v>
      </c>
      <c r="E5">
        <f>'Лист1 (2)'!D5</f>
        <v>600</v>
      </c>
      <c r="F5">
        <f t="shared" ref="F5:F29" si="0">SUM(H5:AOK5)</f>
        <v>976</v>
      </c>
      <c r="G5">
        <f>'Лист1 (2)'!F5</f>
        <v>681</v>
      </c>
      <c r="H5" s="8">
        <f>2</f>
        <v>2</v>
      </c>
      <c r="I5" s="8">
        <f>5</f>
        <v>5</v>
      </c>
      <c r="J5" s="8">
        <f>17</f>
        <v>17</v>
      </c>
      <c r="K5" s="8">
        <f>7</f>
        <v>7</v>
      </c>
      <c r="L5" s="8">
        <f>18</f>
        <v>18</v>
      </c>
      <c r="M5" s="8">
        <f>1</f>
        <v>1</v>
      </c>
      <c r="N5" s="8">
        <f>2</f>
        <v>2</v>
      </c>
      <c r="O5" s="8">
        <f>1</f>
        <v>1</v>
      </c>
      <c r="P5" s="8">
        <f>1</f>
        <v>1</v>
      </c>
      <c r="Q5" s="8">
        <f>1</f>
        <v>1</v>
      </c>
      <c r="R5" s="8">
        <f>4</f>
        <v>4</v>
      </c>
      <c r="S5" s="8">
        <f>10</f>
        <v>10</v>
      </c>
      <c r="T5" s="8">
        <f>2</f>
        <v>2</v>
      </c>
      <c r="U5" s="8">
        <f>18</f>
        <v>18</v>
      </c>
      <c r="V5" s="8">
        <f>32</f>
        <v>32</v>
      </c>
      <c r="W5" s="8">
        <f>274</f>
        <v>274</v>
      </c>
      <c r="X5" s="8">
        <f>23</f>
        <v>23</v>
      </c>
      <c r="Y5" s="8">
        <f>2</f>
        <v>2</v>
      </c>
      <c r="Z5" s="8">
        <f>191</f>
        <v>191</v>
      </c>
      <c r="AA5" s="8">
        <f>43</f>
        <v>43</v>
      </c>
      <c r="AB5" s="8">
        <f>29</f>
        <v>29</v>
      </c>
      <c r="AC5" s="8">
        <f>81</f>
        <v>81</v>
      </c>
      <c r="AD5" s="8">
        <f>103</f>
        <v>103</v>
      </c>
      <c r="AE5" s="8">
        <f>14</f>
        <v>14</v>
      </c>
      <c r="AF5" s="8">
        <f>1</f>
        <v>1</v>
      </c>
      <c r="AG5" s="8">
        <f>15</f>
        <v>15</v>
      </c>
      <c r="AH5" s="5">
        <f>1</f>
        <v>1</v>
      </c>
      <c r="AI5" s="5">
        <f>78</f>
        <v>78</v>
      </c>
    </row>
    <row r="6" spans="1:258" s="5" customFormat="1" ht="30" customHeight="1" x14ac:dyDescent="0.25">
      <c r="A6" s="12" t="s">
        <v>2</v>
      </c>
      <c r="B6" s="12"/>
      <c r="C6" s="12"/>
      <c r="D6">
        <v>1</v>
      </c>
      <c r="E6">
        <f>'Лист1 (2)'!D6</f>
        <v>3</v>
      </c>
      <c r="F6">
        <f t="shared" si="0"/>
        <v>1</v>
      </c>
      <c r="G6">
        <f>'Лист1 (2)'!F6</f>
        <v>3</v>
      </c>
      <c r="H6" s="8">
        <f>0</f>
        <v>0</v>
      </c>
      <c r="I6" s="8">
        <f>0</f>
        <v>0</v>
      </c>
      <c r="J6" s="8">
        <f>0</f>
        <v>0</v>
      </c>
      <c r="K6" s="8">
        <f>0</f>
        <v>0</v>
      </c>
      <c r="L6" s="8">
        <f>0</f>
        <v>0</v>
      </c>
      <c r="M6" s="8">
        <f>0</f>
        <v>0</v>
      </c>
      <c r="N6" s="8">
        <f>0</f>
        <v>0</v>
      </c>
      <c r="O6" s="8">
        <f>0</f>
        <v>0</v>
      </c>
      <c r="P6" s="8">
        <f>0</f>
        <v>0</v>
      </c>
      <c r="Q6" s="8">
        <f>0</f>
        <v>0</v>
      </c>
      <c r="R6" s="8">
        <f>0</f>
        <v>0</v>
      </c>
      <c r="S6" s="8">
        <f>0</f>
        <v>0</v>
      </c>
      <c r="T6" s="8">
        <f>0</f>
        <v>0</v>
      </c>
      <c r="U6" s="8">
        <f>0</f>
        <v>0</v>
      </c>
      <c r="V6" s="8">
        <f>0</f>
        <v>0</v>
      </c>
      <c r="W6" s="8">
        <f>0</f>
        <v>0</v>
      </c>
      <c r="X6" s="8">
        <f>0</f>
        <v>0</v>
      </c>
      <c r="Y6" s="8">
        <f>0</f>
        <v>0</v>
      </c>
      <c r="Z6" s="8">
        <f>0</f>
        <v>0</v>
      </c>
      <c r="AA6" s="8">
        <f>0</f>
        <v>0</v>
      </c>
      <c r="AB6" s="8">
        <f>0</f>
        <v>0</v>
      </c>
      <c r="AC6" s="8">
        <f>0</f>
        <v>0</v>
      </c>
      <c r="AD6" s="8">
        <f>1</f>
        <v>1</v>
      </c>
      <c r="AE6" s="8">
        <f>0</f>
        <v>0</v>
      </c>
      <c r="AF6" s="8">
        <f>0</f>
        <v>0</v>
      </c>
      <c r="AG6" s="8">
        <f>0</f>
        <v>0</v>
      </c>
      <c r="AH6" s="5">
        <f>0</f>
        <v>0</v>
      </c>
      <c r="AI6" s="5">
        <f>0</f>
        <v>0</v>
      </c>
      <c r="IX6" s="5" t="s">
        <v>27</v>
      </c>
    </row>
    <row r="7" spans="1:258" s="5" customFormat="1" ht="30" customHeight="1" x14ac:dyDescent="0.25">
      <c r="A7" s="12" t="s">
        <v>1</v>
      </c>
      <c r="B7" s="12"/>
      <c r="C7" s="12"/>
      <c r="D7">
        <v>20</v>
      </c>
      <c r="E7">
        <f>'Лист1 (2)'!D7</f>
        <v>54</v>
      </c>
      <c r="F7">
        <f t="shared" si="0"/>
        <v>24</v>
      </c>
      <c r="G7">
        <f>'Лист1 (2)'!F7</f>
        <v>57</v>
      </c>
      <c r="H7" s="8">
        <f>0</f>
        <v>0</v>
      </c>
      <c r="I7" s="8">
        <f>1</f>
        <v>1</v>
      </c>
      <c r="J7" s="8">
        <f>0</f>
        <v>0</v>
      </c>
      <c r="K7" s="8">
        <f>0</f>
        <v>0</v>
      </c>
      <c r="L7" s="8">
        <f>0</f>
        <v>0</v>
      </c>
      <c r="M7" s="8">
        <f>0</f>
        <v>0</v>
      </c>
      <c r="N7" s="8">
        <f>0</f>
        <v>0</v>
      </c>
      <c r="O7" s="8">
        <f>0</f>
        <v>0</v>
      </c>
      <c r="P7" s="8">
        <f>0</f>
        <v>0</v>
      </c>
      <c r="Q7" s="8">
        <f>0</f>
        <v>0</v>
      </c>
      <c r="R7" s="8">
        <f>0</f>
        <v>0</v>
      </c>
      <c r="S7" s="8">
        <f>0</f>
        <v>0</v>
      </c>
      <c r="T7" s="8">
        <f>0</f>
        <v>0</v>
      </c>
      <c r="U7" s="8">
        <f>1</f>
        <v>1</v>
      </c>
      <c r="V7" s="8">
        <f>1</f>
        <v>1</v>
      </c>
      <c r="W7" s="8">
        <f>1</f>
        <v>1</v>
      </c>
      <c r="X7" s="8">
        <f>1</f>
        <v>1</v>
      </c>
      <c r="Y7" s="8">
        <f>0</f>
        <v>0</v>
      </c>
      <c r="Z7" s="8">
        <f>8</f>
        <v>8</v>
      </c>
      <c r="AA7" s="8">
        <f>0</f>
        <v>0</v>
      </c>
      <c r="AB7" s="8">
        <f>1</f>
        <v>1</v>
      </c>
      <c r="AC7" s="8">
        <f>3</f>
        <v>3</v>
      </c>
      <c r="AD7" s="8">
        <f>3</f>
        <v>3</v>
      </c>
      <c r="AE7" s="8">
        <f>0</f>
        <v>0</v>
      </c>
      <c r="AF7" s="8">
        <f>0</f>
        <v>0</v>
      </c>
      <c r="AG7" s="8">
        <f>0</f>
        <v>0</v>
      </c>
      <c r="AH7" s="5">
        <f>0</f>
        <v>0</v>
      </c>
      <c r="AI7" s="5">
        <f>4</f>
        <v>4</v>
      </c>
      <c r="IX7" s="5" t="s">
        <v>27</v>
      </c>
    </row>
    <row r="8" spans="1:258" s="5" customFormat="1" ht="30" customHeight="1" x14ac:dyDescent="0.25">
      <c r="A8" s="12" t="s">
        <v>25</v>
      </c>
      <c r="B8" s="12"/>
      <c r="C8" s="12"/>
      <c r="D8">
        <v>40</v>
      </c>
      <c r="E8">
        <f>'Лист1 (2)'!D8</f>
        <v>16</v>
      </c>
      <c r="F8">
        <f t="shared" si="0"/>
        <v>68</v>
      </c>
      <c r="G8">
        <f>'Лист1 (2)'!F8</f>
        <v>22</v>
      </c>
      <c r="H8" s="8">
        <f>0</f>
        <v>0</v>
      </c>
      <c r="I8" s="8">
        <f>2</f>
        <v>2</v>
      </c>
      <c r="J8" s="8">
        <f>3</f>
        <v>3</v>
      </c>
      <c r="K8" s="8">
        <f>1</f>
        <v>1</v>
      </c>
      <c r="L8" s="8">
        <f>5</f>
        <v>5</v>
      </c>
      <c r="M8" s="8">
        <f>0</f>
        <v>0</v>
      </c>
      <c r="N8" s="8">
        <f>0</f>
        <v>0</v>
      </c>
      <c r="O8" s="8">
        <f>0</f>
        <v>0</v>
      </c>
      <c r="P8" s="8">
        <f>0</f>
        <v>0</v>
      </c>
      <c r="Q8" s="8">
        <f>0</f>
        <v>0</v>
      </c>
      <c r="R8" s="8">
        <f>2</f>
        <v>2</v>
      </c>
      <c r="S8" s="8">
        <f>1</f>
        <v>1</v>
      </c>
      <c r="T8" s="8">
        <f>1</f>
        <v>1</v>
      </c>
      <c r="U8" s="8">
        <f>3</f>
        <v>3</v>
      </c>
      <c r="V8" s="8">
        <f>7</f>
        <v>7</v>
      </c>
      <c r="W8" s="8">
        <f>0</f>
        <v>0</v>
      </c>
      <c r="X8" s="8">
        <f>10</f>
        <v>10</v>
      </c>
      <c r="Y8" s="8">
        <f>0</f>
        <v>0</v>
      </c>
      <c r="Z8" s="8">
        <f>7</f>
        <v>7</v>
      </c>
      <c r="AA8" s="8">
        <f>10</f>
        <v>10</v>
      </c>
      <c r="AB8" s="8">
        <f>0</f>
        <v>0</v>
      </c>
      <c r="AC8" s="8">
        <f>7</f>
        <v>7</v>
      </c>
      <c r="AD8" s="8">
        <f>4</f>
        <v>4</v>
      </c>
      <c r="AE8" s="8">
        <f>0</f>
        <v>0</v>
      </c>
      <c r="AF8" s="8">
        <f>0</f>
        <v>0</v>
      </c>
      <c r="AG8" s="8">
        <f>0</f>
        <v>0</v>
      </c>
      <c r="AH8" s="5">
        <f>0</f>
        <v>0</v>
      </c>
      <c r="AI8" s="5">
        <f>5</f>
        <v>5</v>
      </c>
    </row>
    <row r="9" spans="1:258" s="5" customFormat="1" ht="30" customHeight="1" x14ac:dyDescent="0.25">
      <c r="A9" s="12" t="s">
        <v>26</v>
      </c>
      <c r="B9" s="12"/>
      <c r="C9" s="12"/>
      <c r="D9">
        <v>808</v>
      </c>
      <c r="E9">
        <f>'Лист1 (2)'!D9</f>
        <v>527</v>
      </c>
      <c r="F9">
        <f t="shared" si="0"/>
        <v>883</v>
      </c>
      <c r="G9">
        <f>'Лист1 (2)'!F9</f>
        <v>599</v>
      </c>
      <c r="H9" s="8">
        <f>2</f>
        <v>2</v>
      </c>
      <c r="I9" s="8">
        <f>2</f>
        <v>2</v>
      </c>
      <c r="J9" s="8">
        <f>14</f>
        <v>14</v>
      </c>
      <c r="K9" s="8">
        <f>6</f>
        <v>6</v>
      </c>
      <c r="L9" s="8">
        <f>13</f>
        <v>13</v>
      </c>
      <c r="M9" s="8">
        <f>1</f>
        <v>1</v>
      </c>
      <c r="N9" s="8">
        <f>2</f>
        <v>2</v>
      </c>
      <c r="O9" s="8">
        <f>1</f>
        <v>1</v>
      </c>
      <c r="P9" s="8">
        <f>1</f>
        <v>1</v>
      </c>
      <c r="Q9" s="8">
        <f>1</f>
        <v>1</v>
      </c>
      <c r="R9" s="8">
        <f>2</f>
        <v>2</v>
      </c>
      <c r="S9" s="8">
        <f>9</f>
        <v>9</v>
      </c>
      <c r="T9" s="8">
        <f>1</f>
        <v>1</v>
      </c>
      <c r="U9" s="8">
        <f>14</f>
        <v>14</v>
      </c>
      <c r="V9" s="8">
        <f>24</f>
        <v>24</v>
      </c>
      <c r="W9" s="8">
        <f>273</f>
        <v>273</v>
      </c>
      <c r="X9" s="8">
        <f>12</f>
        <v>12</v>
      </c>
      <c r="Y9" s="8">
        <f>2</f>
        <v>2</v>
      </c>
      <c r="Z9" s="8">
        <f>176</f>
        <v>176</v>
      </c>
      <c r="AA9" s="8">
        <f>33</f>
        <v>33</v>
      </c>
      <c r="AB9" s="8">
        <f>28</f>
        <v>28</v>
      </c>
      <c r="AC9" s="8">
        <f>71</f>
        <v>71</v>
      </c>
      <c r="AD9" s="8">
        <f>95</f>
        <v>95</v>
      </c>
      <c r="AE9" s="8">
        <f>14</f>
        <v>14</v>
      </c>
      <c r="AF9" s="8">
        <f>1</f>
        <v>1</v>
      </c>
      <c r="AG9" s="8">
        <f>15</f>
        <v>15</v>
      </c>
      <c r="AH9" s="5">
        <f>1</f>
        <v>1</v>
      </c>
      <c r="AI9" s="5">
        <f>69</f>
        <v>69</v>
      </c>
    </row>
    <row r="10" spans="1:258" s="5" customFormat="1" ht="30" customHeight="1" x14ac:dyDescent="0.25">
      <c r="A10" s="12" t="s">
        <v>3</v>
      </c>
      <c r="B10" s="12"/>
      <c r="C10" s="12"/>
      <c r="D10">
        <v>41</v>
      </c>
      <c r="E10">
        <f>'Лист1 (2)'!D10</f>
        <v>54</v>
      </c>
      <c r="F10">
        <f t="shared" si="0"/>
        <v>63</v>
      </c>
      <c r="G10">
        <f>'Лист1 (2)'!F10</f>
        <v>67</v>
      </c>
      <c r="H10" s="8">
        <f>0</f>
        <v>0</v>
      </c>
      <c r="I10" s="8">
        <f>0</f>
        <v>0</v>
      </c>
      <c r="J10" s="8">
        <f>0</f>
        <v>0</v>
      </c>
      <c r="K10" s="8">
        <f>0</f>
        <v>0</v>
      </c>
      <c r="L10" s="8">
        <f>2</f>
        <v>2</v>
      </c>
      <c r="M10" s="8">
        <f>0</f>
        <v>0</v>
      </c>
      <c r="N10" s="8">
        <f>0</f>
        <v>0</v>
      </c>
      <c r="O10" s="8">
        <f>1</f>
        <v>1</v>
      </c>
      <c r="P10" s="8">
        <f>0</f>
        <v>0</v>
      </c>
      <c r="Q10" s="8">
        <f>0</f>
        <v>0</v>
      </c>
      <c r="R10" s="8">
        <f>0</f>
        <v>0</v>
      </c>
      <c r="S10" s="8">
        <f>2</f>
        <v>2</v>
      </c>
      <c r="T10" s="8">
        <f>0</f>
        <v>0</v>
      </c>
      <c r="U10" s="8">
        <f>2</f>
        <v>2</v>
      </c>
      <c r="V10" s="8">
        <f>8</f>
        <v>8</v>
      </c>
      <c r="W10" s="8">
        <f>2</f>
        <v>2</v>
      </c>
      <c r="X10" s="8">
        <f>5</f>
        <v>5</v>
      </c>
      <c r="Y10" s="8">
        <f>1</f>
        <v>1</v>
      </c>
      <c r="Z10" s="8">
        <f>16</f>
        <v>16</v>
      </c>
      <c r="AA10" s="8">
        <f>6</f>
        <v>6</v>
      </c>
      <c r="AB10" s="8">
        <f>3</f>
        <v>3</v>
      </c>
      <c r="AC10" s="8">
        <f>5</f>
        <v>5</v>
      </c>
      <c r="AD10" s="8">
        <f>7</f>
        <v>7</v>
      </c>
      <c r="AE10" s="8">
        <f>0</f>
        <v>0</v>
      </c>
      <c r="AF10" s="8">
        <f>1</f>
        <v>1</v>
      </c>
      <c r="AG10" s="8">
        <f>2</f>
        <v>2</v>
      </c>
      <c r="AH10" s="5">
        <f>0</f>
        <v>0</v>
      </c>
      <c r="AI10" s="5">
        <f>0</f>
        <v>0</v>
      </c>
    </row>
    <row r="11" spans="1:258" s="5" customFormat="1" ht="30" customHeight="1" x14ac:dyDescent="0.25">
      <c r="A11" s="12" t="s">
        <v>4</v>
      </c>
      <c r="B11" s="12"/>
      <c r="C11" s="12"/>
      <c r="D11">
        <v>1</v>
      </c>
      <c r="E11">
        <f>'Лист1 (2)'!D11</f>
        <v>0</v>
      </c>
      <c r="F11">
        <f t="shared" si="0"/>
        <v>1</v>
      </c>
      <c r="G11">
        <f>'Лист1 (2)'!F11</f>
        <v>0</v>
      </c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8">
        <f>0</f>
        <v>0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0</f>
        <v>0</v>
      </c>
      <c r="T11" s="8">
        <f>0</f>
        <v>0</v>
      </c>
      <c r="U11" s="8">
        <f>0</f>
        <v>0</v>
      </c>
      <c r="V11" s="8">
        <f>0</f>
        <v>0</v>
      </c>
      <c r="W11" s="8">
        <f>0</f>
        <v>0</v>
      </c>
      <c r="X11" s="8">
        <f>0</f>
        <v>0</v>
      </c>
      <c r="Y11" s="8">
        <f>0</f>
        <v>0</v>
      </c>
      <c r="Z11" s="8">
        <f>0</f>
        <v>0</v>
      </c>
      <c r="AA11" s="8">
        <f>0</f>
        <v>0</v>
      </c>
      <c r="AB11" s="8">
        <f>0</f>
        <v>0</v>
      </c>
      <c r="AC11" s="8">
        <f>1</f>
        <v>1</v>
      </c>
      <c r="AD11" s="8">
        <f>0</f>
        <v>0</v>
      </c>
      <c r="AE11" s="8">
        <f>0</f>
        <v>0</v>
      </c>
      <c r="AF11" s="8">
        <f>0</f>
        <v>0</v>
      </c>
      <c r="AG11" s="8">
        <f>0</f>
        <v>0</v>
      </c>
      <c r="AH11" s="5">
        <f>0</f>
        <v>0</v>
      </c>
      <c r="AI11" s="5">
        <f>0</f>
        <v>0</v>
      </c>
    </row>
    <row r="12" spans="1:258" s="5" customFormat="1" ht="30" customHeight="1" x14ac:dyDescent="0.25">
      <c r="A12" s="12" t="s">
        <v>16</v>
      </c>
      <c r="B12" s="12"/>
      <c r="C12" s="12"/>
      <c r="D12">
        <v>185</v>
      </c>
      <c r="E12">
        <f>'Лист1 (2)'!D12</f>
        <v>131</v>
      </c>
      <c r="F12">
        <f t="shared" si="0"/>
        <v>313</v>
      </c>
      <c r="G12">
        <f>'Лист1 (2)'!F12</f>
        <v>222</v>
      </c>
      <c r="H12" s="8">
        <f>0</f>
        <v>0</v>
      </c>
      <c r="I12" s="8">
        <f>6</f>
        <v>6</v>
      </c>
      <c r="J12" s="8">
        <f>12</f>
        <v>12</v>
      </c>
      <c r="K12" s="8">
        <f>4</f>
        <v>4</v>
      </c>
      <c r="L12" s="8">
        <f>13</f>
        <v>13</v>
      </c>
      <c r="M12" s="8">
        <f>1</f>
        <v>1</v>
      </c>
      <c r="N12" s="8">
        <f>0</f>
        <v>0</v>
      </c>
      <c r="O12" s="8">
        <f>2</f>
        <v>2</v>
      </c>
      <c r="P12" s="8">
        <f>0</f>
        <v>0</v>
      </c>
      <c r="Q12" s="8">
        <f>0</f>
        <v>0</v>
      </c>
      <c r="R12" s="8">
        <f>4</f>
        <v>4</v>
      </c>
      <c r="S12" s="8">
        <f>11</f>
        <v>11</v>
      </c>
      <c r="T12" s="8">
        <f>2</f>
        <v>2</v>
      </c>
      <c r="U12" s="8">
        <f>10</f>
        <v>10</v>
      </c>
      <c r="V12" s="8">
        <f>21</f>
        <v>21</v>
      </c>
      <c r="W12" s="8">
        <f>4</f>
        <v>4</v>
      </c>
      <c r="X12" s="8">
        <f>21</f>
        <v>21</v>
      </c>
      <c r="Y12" s="8">
        <f>0</f>
        <v>0</v>
      </c>
      <c r="Z12" s="8">
        <f>70</f>
        <v>70</v>
      </c>
      <c r="AA12" s="8">
        <f>34</f>
        <v>34</v>
      </c>
      <c r="AB12" s="8">
        <f>8</f>
        <v>8</v>
      </c>
      <c r="AC12" s="8">
        <f>26</f>
        <v>26</v>
      </c>
      <c r="AD12" s="8">
        <f>22</f>
        <v>22</v>
      </c>
      <c r="AE12" s="8">
        <f>1</f>
        <v>1</v>
      </c>
      <c r="AF12" s="8">
        <f>0</f>
        <v>0</v>
      </c>
      <c r="AG12" s="8">
        <f>15</f>
        <v>15</v>
      </c>
      <c r="AH12" s="5">
        <f>0</f>
        <v>0</v>
      </c>
      <c r="AI12" s="5">
        <f>26</f>
        <v>26</v>
      </c>
    </row>
    <row r="13" spans="1:258" s="5" customFormat="1" ht="30" customHeight="1" x14ac:dyDescent="0.25">
      <c r="A13" s="12" t="s">
        <v>5</v>
      </c>
      <c r="B13" s="12"/>
      <c r="C13" s="12"/>
      <c r="D13">
        <v>361</v>
      </c>
      <c r="E13">
        <f>'Лист1 (2)'!D13</f>
        <v>289</v>
      </c>
      <c r="F13">
        <f t="shared" si="0"/>
        <v>421</v>
      </c>
      <c r="G13">
        <f>'Лист1 (2)'!F13</f>
        <v>335</v>
      </c>
      <c r="H13" s="8">
        <f>2</f>
        <v>2</v>
      </c>
      <c r="I13" s="8">
        <f>3</f>
        <v>3</v>
      </c>
      <c r="J13" s="8">
        <f>10</f>
        <v>10</v>
      </c>
      <c r="K13" s="8">
        <f>4</f>
        <v>4</v>
      </c>
      <c r="L13" s="8">
        <f>10</f>
        <v>10</v>
      </c>
      <c r="M13" s="8">
        <f>1</f>
        <v>1</v>
      </c>
      <c r="N13" s="8">
        <f>0</f>
        <v>0</v>
      </c>
      <c r="O13" s="8">
        <f>0</f>
        <v>0</v>
      </c>
      <c r="P13" s="8">
        <f>1</f>
        <v>1</v>
      </c>
      <c r="Q13" s="8">
        <f>1</f>
        <v>1</v>
      </c>
      <c r="R13" s="8">
        <f>2</f>
        <v>2</v>
      </c>
      <c r="S13" s="8">
        <f>8</f>
        <v>8</v>
      </c>
      <c r="T13" s="8">
        <f>1</f>
        <v>1</v>
      </c>
      <c r="U13" s="8">
        <f>11</f>
        <v>11</v>
      </c>
      <c r="V13" s="8">
        <f>15</f>
        <v>15</v>
      </c>
      <c r="W13" s="8">
        <f>9</f>
        <v>9</v>
      </c>
      <c r="X13" s="8">
        <f>13</f>
        <v>13</v>
      </c>
      <c r="Y13" s="8">
        <f>0</f>
        <v>0</v>
      </c>
      <c r="Z13" s="8">
        <f>104</f>
        <v>104</v>
      </c>
      <c r="AA13" s="8">
        <f>24</f>
        <v>24</v>
      </c>
      <c r="AB13" s="8">
        <f>23</f>
        <v>23</v>
      </c>
      <c r="AC13" s="8">
        <f>43</f>
        <v>43</v>
      </c>
      <c r="AD13" s="8">
        <f>57</f>
        <v>57</v>
      </c>
      <c r="AE13" s="8">
        <f>9</f>
        <v>9</v>
      </c>
      <c r="AF13" s="8">
        <f>1</f>
        <v>1</v>
      </c>
      <c r="AG13" s="8">
        <f>15</f>
        <v>15</v>
      </c>
      <c r="AH13" s="5">
        <f>0</f>
        <v>0</v>
      </c>
      <c r="AI13" s="5">
        <f>54</f>
        <v>54</v>
      </c>
    </row>
    <row r="14" spans="1:258" s="5" customFormat="1" ht="30" customHeight="1" x14ac:dyDescent="0.25">
      <c r="A14" s="12" t="s">
        <v>6</v>
      </c>
      <c r="B14" s="12"/>
      <c r="C14" s="12"/>
      <c r="D14">
        <v>855</v>
      </c>
      <c r="E14">
        <f>'Лист1 (2)'!D14</f>
        <v>589</v>
      </c>
      <c r="F14">
        <f t="shared" si="0"/>
        <v>960</v>
      </c>
      <c r="G14">
        <f>'Лист1 (2)'!F14</f>
        <v>670</v>
      </c>
      <c r="H14" s="8">
        <f>2</f>
        <v>2</v>
      </c>
      <c r="I14" s="8">
        <f>5</f>
        <v>5</v>
      </c>
      <c r="J14" s="8">
        <f>16</f>
        <v>16</v>
      </c>
      <c r="K14" s="8">
        <f>7</f>
        <v>7</v>
      </c>
      <c r="L14" s="8">
        <f>18</f>
        <v>18</v>
      </c>
      <c r="M14" s="8">
        <f>1</f>
        <v>1</v>
      </c>
      <c r="N14" s="8">
        <f>2</f>
        <v>2</v>
      </c>
      <c r="O14" s="8">
        <f>1</f>
        <v>1</v>
      </c>
      <c r="P14" s="8">
        <f>1</f>
        <v>1</v>
      </c>
      <c r="Q14" s="8">
        <f>1</f>
        <v>1</v>
      </c>
      <c r="R14" s="8">
        <f>4</f>
        <v>4</v>
      </c>
      <c r="S14" s="8">
        <f>10</f>
        <v>10</v>
      </c>
      <c r="T14" s="8">
        <f>1</f>
        <v>1</v>
      </c>
      <c r="U14" s="8">
        <f>18</f>
        <v>18</v>
      </c>
      <c r="V14" s="8">
        <f>29</f>
        <v>29</v>
      </c>
      <c r="W14" s="8">
        <f>274</f>
        <v>274</v>
      </c>
      <c r="X14" s="8">
        <f>22</f>
        <v>22</v>
      </c>
      <c r="Y14" s="8">
        <f>1</f>
        <v>1</v>
      </c>
      <c r="Z14" s="8">
        <f>186</f>
        <v>186</v>
      </c>
      <c r="AA14" s="8">
        <f>43</f>
        <v>43</v>
      </c>
      <c r="AB14" s="8">
        <f>29</f>
        <v>29</v>
      </c>
      <c r="AC14" s="8">
        <f>81</f>
        <v>81</v>
      </c>
      <c r="AD14" s="8">
        <f>102</f>
        <v>102</v>
      </c>
      <c r="AE14" s="8">
        <f>14</f>
        <v>14</v>
      </c>
      <c r="AF14" s="8">
        <f>1</f>
        <v>1</v>
      </c>
      <c r="AG14" s="8">
        <f>14</f>
        <v>14</v>
      </c>
      <c r="AH14" s="5">
        <f>1</f>
        <v>1</v>
      </c>
      <c r="AI14" s="5">
        <f>76</f>
        <v>76</v>
      </c>
    </row>
    <row r="15" spans="1:258" s="5" customFormat="1" ht="30" customHeight="1" x14ac:dyDescent="0.25">
      <c r="A15" s="12" t="s">
        <v>7</v>
      </c>
      <c r="B15" s="12"/>
      <c r="C15" s="12"/>
      <c r="D15">
        <v>25</v>
      </c>
      <c r="E15">
        <f>'Лист1 (2)'!D15</f>
        <v>13</v>
      </c>
      <c r="F15">
        <f t="shared" si="0"/>
        <v>27</v>
      </c>
      <c r="G15">
        <f>'Лист1 (2)'!F15</f>
        <v>13</v>
      </c>
      <c r="H15" s="8">
        <f>0</f>
        <v>0</v>
      </c>
      <c r="I15" s="8">
        <f>0</f>
        <v>0</v>
      </c>
      <c r="J15" s="8">
        <f>0</f>
        <v>0</v>
      </c>
      <c r="K15" s="8">
        <f>0</f>
        <v>0</v>
      </c>
      <c r="L15" s="8">
        <f>0</f>
        <v>0</v>
      </c>
      <c r="M15" s="8">
        <f>0</f>
        <v>0</v>
      </c>
      <c r="N15" s="8">
        <f>0</f>
        <v>0</v>
      </c>
      <c r="O15" s="8">
        <f>0</f>
        <v>0</v>
      </c>
      <c r="P15" s="8">
        <f>0</f>
        <v>0</v>
      </c>
      <c r="Q15" s="8">
        <f>0</f>
        <v>0</v>
      </c>
      <c r="R15" s="8">
        <f>0</f>
        <v>0</v>
      </c>
      <c r="S15" s="8">
        <f>0</f>
        <v>0</v>
      </c>
      <c r="T15" s="8">
        <f>0</f>
        <v>0</v>
      </c>
      <c r="U15" s="8">
        <f>0</f>
        <v>0</v>
      </c>
      <c r="V15" s="8">
        <f>1</f>
        <v>1</v>
      </c>
      <c r="W15" s="8">
        <f>5</f>
        <v>5</v>
      </c>
      <c r="X15" s="8">
        <f>0</f>
        <v>0</v>
      </c>
      <c r="Y15" s="8">
        <f>0</f>
        <v>0</v>
      </c>
      <c r="Z15" s="8">
        <f>6</f>
        <v>6</v>
      </c>
      <c r="AA15" s="8">
        <f>0</f>
        <v>0</v>
      </c>
      <c r="AB15" s="8">
        <f>0</f>
        <v>0</v>
      </c>
      <c r="AC15" s="8">
        <f>6</f>
        <v>6</v>
      </c>
      <c r="AD15" s="8">
        <f>6</f>
        <v>6</v>
      </c>
      <c r="AE15" s="8">
        <f>0</f>
        <v>0</v>
      </c>
      <c r="AF15" s="8">
        <f>0</f>
        <v>0</v>
      </c>
      <c r="AG15" s="8">
        <f>0</f>
        <v>0</v>
      </c>
      <c r="AH15" s="5">
        <f>0</f>
        <v>0</v>
      </c>
      <c r="AI15" s="5">
        <f>3</f>
        <v>3</v>
      </c>
    </row>
    <row r="16" spans="1:258" s="5" customFormat="1" ht="30" customHeight="1" x14ac:dyDescent="0.25">
      <c r="A16" s="12" t="s">
        <v>17</v>
      </c>
      <c r="B16" s="12"/>
      <c r="C16" s="12"/>
      <c r="D16">
        <v>0</v>
      </c>
      <c r="E16">
        <f>'Лист1 (2)'!D16</f>
        <v>0</v>
      </c>
      <c r="F16">
        <f t="shared" si="0"/>
        <v>0</v>
      </c>
      <c r="G16">
        <f>'Лист1 (2)'!F16</f>
        <v>0</v>
      </c>
      <c r="H16" s="8">
        <f>0</f>
        <v>0</v>
      </c>
      <c r="I16" s="8">
        <f>0</f>
        <v>0</v>
      </c>
      <c r="J16" s="8">
        <f>0</f>
        <v>0</v>
      </c>
      <c r="K16" s="8">
        <f>0</f>
        <v>0</v>
      </c>
      <c r="L16" s="8">
        <f>0</f>
        <v>0</v>
      </c>
      <c r="M16" s="8">
        <f>0</f>
        <v>0</v>
      </c>
      <c r="N16" s="8">
        <f>0</f>
        <v>0</v>
      </c>
      <c r="O16" s="8">
        <f>0</f>
        <v>0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0</f>
        <v>0</v>
      </c>
      <c r="W16" s="8">
        <f>0</f>
        <v>0</v>
      </c>
      <c r="X16" s="8">
        <f>0</f>
        <v>0</v>
      </c>
      <c r="Y16" s="8">
        <f>0</f>
        <v>0</v>
      </c>
      <c r="Z16" s="8">
        <f>0</f>
        <v>0</v>
      </c>
      <c r="AA16" s="8">
        <f>0</f>
        <v>0</v>
      </c>
      <c r="AB16" s="8">
        <f>0</f>
        <v>0</v>
      </c>
      <c r="AC16" s="8">
        <f>0</f>
        <v>0</v>
      </c>
      <c r="AD16" s="8">
        <f>0</f>
        <v>0</v>
      </c>
      <c r="AE16" s="8">
        <f>0</f>
        <v>0</v>
      </c>
      <c r="AF16" s="8">
        <f>0</f>
        <v>0</v>
      </c>
      <c r="AG16" s="8">
        <f>0</f>
        <v>0</v>
      </c>
      <c r="AH16" s="5">
        <f>0</f>
        <v>0</v>
      </c>
      <c r="AI16" s="5">
        <f>0</f>
        <v>0</v>
      </c>
    </row>
    <row r="17" spans="1:258" s="5" customFormat="1" ht="30" customHeight="1" x14ac:dyDescent="0.25">
      <c r="A17" s="12" t="s">
        <v>18</v>
      </c>
      <c r="B17" s="12"/>
      <c r="C17" s="12"/>
      <c r="D17">
        <v>80</v>
      </c>
      <c r="E17">
        <f>'Лист1 (2)'!D17</f>
        <v>54</v>
      </c>
      <c r="F17">
        <f t="shared" si="0"/>
        <v>94</v>
      </c>
      <c r="G17">
        <f>'Лист1 (2)'!F17</f>
        <v>69</v>
      </c>
      <c r="H17" s="8">
        <f>0</f>
        <v>0</v>
      </c>
      <c r="I17" s="8">
        <f>0</f>
        <v>0</v>
      </c>
      <c r="J17" s="8">
        <f>0</f>
        <v>0</v>
      </c>
      <c r="K17" s="8">
        <f>0</f>
        <v>0</v>
      </c>
      <c r="L17" s="8">
        <f>2</f>
        <v>2</v>
      </c>
      <c r="M17" s="8">
        <f>1</f>
        <v>1</v>
      </c>
      <c r="N17" s="8">
        <f>0</f>
        <v>0</v>
      </c>
      <c r="O17" s="8">
        <f>0</f>
        <v>0</v>
      </c>
      <c r="P17" s="8">
        <f>0</f>
        <v>0</v>
      </c>
      <c r="Q17" s="8">
        <f>0</f>
        <v>0</v>
      </c>
      <c r="R17" s="8">
        <f>0</f>
        <v>0</v>
      </c>
      <c r="S17" s="8">
        <f>5</f>
        <v>5</v>
      </c>
      <c r="T17" s="8">
        <f>0</f>
        <v>0</v>
      </c>
      <c r="U17" s="8">
        <f>1</f>
        <v>1</v>
      </c>
      <c r="V17" s="8">
        <f>0</f>
        <v>0</v>
      </c>
      <c r="W17" s="8">
        <f>6</f>
        <v>6</v>
      </c>
      <c r="X17" s="8">
        <f>1</f>
        <v>1</v>
      </c>
      <c r="Y17" s="8">
        <f>0</f>
        <v>0</v>
      </c>
      <c r="Z17" s="8">
        <f>32</f>
        <v>32</v>
      </c>
      <c r="AA17" s="8">
        <f>7</f>
        <v>7</v>
      </c>
      <c r="AB17" s="8">
        <f>10</f>
        <v>10</v>
      </c>
      <c r="AC17" s="8">
        <f>10</f>
        <v>10</v>
      </c>
      <c r="AD17" s="8">
        <f>5</f>
        <v>5</v>
      </c>
      <c r="AE17" s="8">
        <f>1</f>
        <v>1</v>
      </c>
      <c r="AF17" s="8">
        <f>0</f>
        <v>0</v>
      </c>
      <c r="AG17" s="8">
        <f>0</f>
        <v>0</v>
      </c>
      <c r="AH17" s="5">
        <f>0</f>
        <v>0</v>
      </c>
      <c r="AI17" s="5">
        <f>13</f>
        <v>13</v>
      </c>
    </row>
    <row r="18" spans="1:258" s="5" customFormat="1" ht="30" customHeight="1" x14ac:dyDescent="0.25">
      <c r="A18" s="12" t="s">
        <v>8</v>
      </c>
      <c r="B18" s="12"/>
      <c r="C18" s="12"/>
      <c r="D18">
        <v>0</v>
      </c>
      <c r="E18">
        <f>'Лист1 (2)'!D18</f>
        <v>0</v>
      </c>
      <c r="F18">
        <f t="shared" si="0"/>
        <v>0</v>
      </c>
      <c r="G18">
        <f>'Лист1 (2)'!F18</f>
        <v>0</v>
      </c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8">
        <f>0</f>
        <v>0</v>
      </c>
      <c r="AG18" s="8">
        <f>0</f>
        <v>0</v>
      </c>
      <c r="AH18" s="5">
        <f>0</f>
        <v>0</v>
      </c>
      <c r="AI18" s="5">
        <f>0</f>
        <v>0</v>
      </c>
    </row>
    <row r="19" spans="1:258" s="5" customFormat="1" ht="30" customHeight="1" x14ac:dyDescent="0.25">
      <c r="A19" s="12" t="s">
        <v>19</v>
      </c>
      <c r="B19" s="12"/>
      <c r="C19" s="12"/>
      <c r="D19">
        <v>86</v>
      </c>
      <c r="E19">
        <f>'Лист1 (2)'!D19</f>
        <v>0</v>
      </c>
      <c r="F19">
        <f t="shared" si="0"/>
        <v>115</v>
      </c>
      <c r="G19">
        <f>'Лист1 (2)'!F19</f>
        <v>0</v>
      </c>
      <c r="H19" s="8">
        <f>0</f>
        <v>0</v>
      </c>
      <c r="I19" s="8">
        <f>4</f>
        <v>4</v>
      </c>
      <c r="J19" s="8">
        <f>2</f>
        <v>2</v>
      </c>
      <c r="K19" s="8">
        <f>1</f>
        <v>1</v>
      </c>
      <c r="L19" s="8">
        <f>1</f>
        <v>1</v>
      </c>
      <c r="M19" s="8">
        <f>0</f>
        <v>0</v>
      </c>
      <c r="N19" s="8">
        <f>0</f>
        <v>0</v>
      </c>
      <c r="O19" s="8">
        <f>1</f>
        <v>1</v>
      </c>
      <c r="P19" s="8">
        <f>0</f>
        <v>0</v>
      </c>
      <c r="Q19" s="8">
        <f>0</f>
        <v>0</v>
      </c>
      <c r="R19" s="8">
        <f>1</f>
        <v>1</v>
      </c>
      <c r="S19" s="8">
        <f>2</f>
        <v>2</v>
      </c>
      <c r="T19" s="8">
        <f>0</f>
        <v>0</v>
      </c>
      <c r="U19" s="8">
        <f>1</f>
        <v>1</v>
      </c>
      <c r="V19" s="8">
        <f>7</f>
        <v>7</v>
      </c>
      <c r="W19" s="8">
        <f>3</f>
        <v>3</v>
      </c>
      <c r="X19" s="8">
        <f>3</f>
        <v>3</v>
      </c>
      <c r="Y19" s="8">
        <f>0</f>
        <v>0</v>
      </c>
      <c r="Z19" s="8">
        <f>46</f>
        <v>46</v>
      </c>
      <c r="AA19" s="8">
        <f>8</f>
        <v>8</v>
      </c>
      <c r="AB19" s="8">
        <f>2</f>
        <v>2</v>
      </c>
      <c r="AC19" s="8">
        <f>14</f>
        <v>14</v>
      </c>
      <c r="AD19" s="8">
        <f>5</f>
        <v>5</v>
      </c>
      <c r="AE19" s="8">
        <f>1</f>
        <v>1</v>
      </c>
      <c r="AF19" s="8">
        <f>0</f>
        <v>0</v>
      </c>
      <c r="AG19" s="8">
        <f>4</f>
        <v>4</v>
      </c>
      <c r="AH19" s="5">
        <f>0</f>
        <v>0</v>
      </c>
      <c r="AI19" s="5">
        <f>9</f>
        <v>9</v>
      </c>
    </row>
    <row r="20" spans="1:258" s="5" customFormat="1" ht="30" customHeight="1" x14ac:dyDescent="0.25">
      <c r="A20" s="15" t="s">
        <v>13</v>
      </c>
      <c r="B20" s="15" t="s">
        <v>21</v>
      </c>
      <c r="C20" s="15"/>
      <c r="D20">
        <v>11</v>
      </c>
      <c r="E20">
        <f>'Лист1 (2)'!D20</f>
        <v>6</v>
      </c>
      <c r="F20">
        <f t="shared" si="0"/>
        <v>11</v>
      </c>
      <c r="G20">
        <f>'Лист1 (2)'!F20</f>
        <v>6</v>
      </c>
      <c r="H20" s="8">
        <f>0</f>
        <v>0</v>
      </c>
      <c r="I20" s="8">
        <f>0</f>
        <v>0</v>
      </c>
      <c r="J20" s="8">
        <f>0</f>
        <v>0</v>
      </c>
      <c r="K20" s="8">
        <f>0</f>
        <v>0</v>
      </c>
      <c r="L20" s="8">
        <f>0</f>
        <v>0</v>
      </c>
      <c r="M20" s="8">
        <f>0</f>
        <v>0</v>
      </c>
      <c r="N20" s="8">
        <f>0</f>
        <v>0</v>
      </c>
      <c r="O20" s="8">
        <f>0</f>
        <v>0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0</f>
        <v>0</v>
      </c>
      <c r="U20" s="8">
        <f>0</f>
        <v>0</v>
      </c>
      <c r="V20" s="8">
        <f>0</f>
        <v>0</v>
      </c>
      <c r="W20" s="8">
        <f>0</f>
        <v>0</v>
      </c>
      <c r="X20" s="8">
        <f>0</f>
        <v>0</v>
      </c>
      <c r="Y20" s="8">
        <f>0</f>
        <v>0</v>
      </c>
      <c r="Z20" s="8">
        <f>4</f>
        <v>4</v>
      </c>
      <c r="AA20" s="8">
        <f>1</f>
        <v>1</v>
      </c>
      <c r="AB20" s="8">
        <f>0</f>
        <v>0</v>
      </c>
      <c r="AC20" s="8">
        <f>4</f>
        <v>4</v>
      </c>
      <c r="AD20" s="8">
        <f>2</f>
        <v>2</v>
      </c>
      <c r="AE20" s="8">
        <f>0</f>
        <v>0</v>
      </c>
      <c r="AF20" s="8">
        <f>0</f>
        <v>0</v>
      </c>
      <c r="AG20" s="8">
        <f>0</f>
        <v>0</v>
      </c>
      <c r="AH20" s="5">
        <f>0</f>
        <v>0</v>
      </c>
      <c r="AI20" s="5">
        <f>0</f>
        <v>0</v>
      </c>
    </row>
    <row r="21" spans="1:258" s="5" customFormat="1" ht="30" customHeight="1" x14ac:dyDescent="0.25">
      <c r="A21" s="15"/>
      <c r="B21" s="15" t="s">
        <v>24</v>
      </c>
      <c r="C21" s="15"/>
      <c r="D21">
        <v>24</v>
      </c>
      <c r="E21">
        <f>'Лист1 (2)'!D21</f>
        <v>69</v>
      </c>
      <c r="F21">
        <f t="shared" si="0"/>
        <v>25</v>
      </c>
      <c r="G21">
        <f>'Лист1 (2)'!F21</f>
        <v>71</v>
      </c>
      <c r="H21" s="8">
        <f>0</f>
        <v>0</v>
      </c>
      <c r="I21" s="8">
        <f>0</f>
        <v>0</v>
      </c>
      <c r="J21" s="8">
        <f>0</f>
        <v>0</v>
      </c>
      <c r="K21" s="8">
        <f>0</f>
        <v>0</v>
      </c>
      <c r="L21" s="8">
        <f>0</f>
        <v>0</v>
      </c>
      <c r="M21" s="8">
        <f>0</f>
        <v>0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0</f>
        <v>0</v>
      </c>
      <c r="U21" s="8">
        <f>0</f>
        <v>0</v>
      </c>
      <c r="V21" s="8">
        <f>1</f>
        <v>1</v>
      </c>
      <c r="W21" s="8">
        <f>1</f>
        <v>1</v>
      </c>
      <c r="X21" s="8">
        <f>1</f>
        <v>1</v>
      </c>
      <c r="Y21" s="8">
        <f>0</f>
        <v>0</v>
      </c>
      <c r="Z21" s="8">
        <f>7</f>
        <v>7</v>
      </c>
      <c r="AA21" s="8">
        <f>0</f>
        <v>0</v>
      </c>
      <c r="AB21" s="8">
        <f>1</f>
        <v>1</v>
      </c>
      <c r="AC21" s="8">
        <f>2</f>
        <v>2</v>
      </c>
      <c r="AD21" s="8">
        <f>5</f>
        <v>5</v>
      </c>
      <c r="AE21" s="8">
        <f>1</f>
        <v>1</v>
      </c>
      <c r="AF21" s="8">
        <f>0</f>
        <v>0</v>
      </c>
      <c r="AG21" s="8">
        <f>0</f>
        <v>0</v>
      </c>
      <c r="AH21" s="5">
        <f>0</f>
        <v>0</v>
      </c>
      <c r="AI21" s="5">
        <f>6</f>
        <v>6</v>
      </c>
    </row>
    <row r="22" spans="1:258" s="5" customFormat="1" ht="30" customHeight="1" x14ac:dyDescent="0.25">
      <c r="A22" s="15"/>
      <c r="B22" s="15" t="s">
        <v>22</v>
      </c>
      <c r="C22" s="15"/>
      <c r="D22">
        <v>652</v>
      </c>
      <c r="E22">
        <f>'Лист1 (2)'!D22</f>
        <v>434</v>
      </c>
      <c r="F22">
        <f t="shared" si="0"/>
        <v>694</v>
      </c>
      <c r="G22">
        <f>'Лист1 (2)'!F22</f>
        <v>481</v>
      </c>
      <c r="H22" s="8">
        <f>2</f>
        <v>2</v>
      </c>
      <c r="I22" s="8">
        <f>0</f>
        <v>0</v>
      </c>
      <c r="J22" s="8">
        <f>12</f>
        <v>12</v>
      </c>
      <c r="K22" s="8">
        <f>5</f>
        <v>5</v>
      </c>
      <c r="L22" s="8">
        <f>12</f>
        <v>12</v>
      </c>
      <c r="M22" s="8">
        <f>0</f>
        <v>0</v>
      </c>
      <c r="N22" s="8">
        <f>1</f>
        <v>1</v>
      </c>
      <c r="O22" s="8">
        <f>0</f>
        <v>0</v>
      </c>
      <c r="P22" s="8">
        <f>0</f>
        <v>0</v>
      </c>
      <c r="Q22" s="8">
        <f>1</f>
        <v>1</v>
      </c>
      <c r="R22" s="8">
        <f>2</f>
        <v>2</v>
      </c>
      <c r="S22" s="8">
        <f>6</f>
        <v>6</v>
      </c>
      <c r="T22" s="8">
        <f>1</f>
        <v>1</v>
      </c>
      <c r="U22" s="8">
        <f>12</f>
        <v>12</v>
      </c>
      <c r="V22" s="8">
        <f>18</f>
        <v>18</v>
      </c>
      <c r="W22" s="8">
        <f>264</f>
        <v>264</v>
      </c>
      <c r="X22" s="8">
        <f>12</f>
        <v>12</v>
      </c>
      <c r="Y22" s="8">
        <f>1</f>
        <v>1</v>
      </c>
      <c r="Z22" s="8">
        <f>103</f>
        <v>103</v>
      </c>
      <c r="AA22" s="8">
        <f>24</f>
        <v>24</v>
      </c>
      <c r="AB22" s="8">
        <f>25</f>
        <v>25</v>
      </c>
      <c r="AC22" s="8">
        <f>51</f>
        <v>51</v>
      </c>
      <c r="AD22" s="8">
        <f>68</f>
        <v>68</v>
      </c>
      <c r="AE22" s="8">
        <f>11</f>
        <v>11</v>
      </c>
      <c r="AF22" s="8">
        <f>1</f>
        <v>1</v>
      </c>
      <c r="AG22" s="8">
        <f>10</f>
        <v>10</v>
      </c>
      <c r="AH22" s="5">
        <f>1</f>
        <v>1</v>
      </c>
      <c r="AI22" s="5">
        <f>51</f>
        <v>51</v>
      </c>
    </row>
    <row r="23" spans="1:258" s="5" customFormat="1" ht="30" customHeight="1" x14ac:dyDescent="0.25">
      <c r="A23" s="15"/>
      <c r="B23" s="15" t="s">
        <v>23</v>
      </c>
      <c r="C23" s="15"/>
      <c r="D23">
        <v>70</v>
      </c>
      <c r="E23">
        <f>'Лист1 (2)'!D23</f>
        <v>60</v>
      </c>
      <c r="F23">
        <f t="shared" si="0"/>
        <v>74</v>
      </c>
      <c r="G23">
        <f>'Лист1 (2)'!F23</f>
        <v>64</v>
      </c>
      <c r="H23" s="8">
        <f>0</f>
        <v>0</v>
      </c>
      <c r="I23" s="8">
        <f>0</f>
        <v>0</v>
      </c>
      <c r="J23" s="8">
        <f>0</f>
        <v>0</v>
      </c>
      <c r="K23" s="8">
        <f>0</f>
        <v>0</v>
      </c>
      <c r="L23" s="8">
        <f>1</f>
        <v>1</v>
      </c>
      <c r="M23" s="8">
        <f>1</f>
        <v>1</v>
      </c>
      <c r="N23" s="8">
        <f>0</f>
        <v>0</v>
      </c>
      <c r="O23" s="8">
        <f>0</f>
        <v>0</v>
      </c>
      <c r="P23" s="8">
        <f>1</f>
        <v>1</v>
      </c>
      <c r="Q23" s="8">
        <f>0</f>
        <v>0</v>
      </c>
      <c r="R23" s="8">
        <f>0</f>
        <v>0</v>
      </c>
      <c r="S23" s="8">
        <f>1</f>
        <v>1</v>
      </c>
      <c r="T23" s="8">
        <f>0</f>
        <v>0</v>
      </c>
      <c r="U23" s="8">
        <f>2</f>
        <v>2</v>
      </c>
      <c r="V23" s="8">
        <f>2</f>
        <v>2</v>
      </c>
      <c r="W23" s="8">
        <f>6</f>
        <v>6</v>
      </c>
      <c r="X23" s="8">
        <f>1</f>
        <v>1</v>
      </c>
      <c r="Y23" s="8">
        <f>0</f>
        <v>0</v>
      </c>
      <c r="Z23" s="8">
        <f>26</f>
        <v>26</v>
      </c>
      <c r="AA23" s="8">
        <f>1</f>
        <v>1</v>
      </c>
      <c r="AB23" s="8">
        <f>1</f>
        <v>1</v>
      </c>
      <c r="AC23" s="8">
        <f>5</f>
        <v>5</v>
      </c>
      <c r="AD23" s="8">
        <f>18</f>
        <v>18</v>
      </c>
      <c r="AE23" s="8">
        <f>1</f>
        <v>1</v>
      </c>
      <c r="AF23" s="8">
        <f>0</f>
        <v>0</v>
      </c>
      <c r="AG23" s="8">
        <f>1</f>
        <v>1</v>
      </c>
      <c r="AH23" s="5">
        <f>0</f>
        <v>0</v>
      </c>
      <c r="AI23" s="5">
        <f>6</f>
        <v>6</v>
      </c>
    </row>
    <row r="24" spans="1:258" s="5" customFormat="1" ht="30" customHeight="1" x14ac:dyDescent="0.25">
      <c r="A24" s="16" t="s">
        <v>11</v>
      </c>
      <c r="B24" s="16"/>
      <c r="C24" s="16"/>
      <c r="D24">
        <v>14</v>
      </c>
      <c r="E24">
        <f>'Лист1 (2)'!D24</f>
        <v>36</v>
      </c>
      <c r="F24">
        <f t="shared" si="0"/>
        <v>0</v>
      </c>
      <c r="G24">
        <f>'Лист1 (2)'!F24</f>
        <v>43</v>
      </c>
      <c r="H24" s="8">
        <f>0</f>
        <v>0</v>
      </c>
      <c r="I24" s="8">
        <f>0</f>
        <v>0</v>
      </c>
      <c r="J24" s="8">
        <f>0</f>
        <v>0</v>
      </c>
      <c r="K24" s="8">
        <f>0</f>
        <v>0</v>
      </c>
      <c r="L24" s="8">
        <f>0</f>
        <v>0</v>
      </c>
      <c r="M24" s="8">
        <f>0</f>
        <v>0</v>
      </c>
      <c r="N24" s="8">
        <f>0</f>
        <v>0</v>
      </c>
      <c r="O24" s="8">
        <f>0</f>
        <v>0</v>
      </c>
      <c r="P24" s="8">
        <f>0</f>
        <v>0</v>
      </c>
      <c r="Q24" s="8">
        <f>0</f>
        <v>0</v>
      </c>
      <c r="R24" s="8">
        <f>0</f>
        <v>0</v>
      </c>
      <c r="S24" s="8">
        <f>0</f>
        <v>0</v>
      </c>
      <c r="T24" s="8">
        <f>0</f>
        <v>0</v>
      </c>
      <c r="U24" s="8">
        <f>0</f>
        <v>0</v>
      </c>
      <c r="V24" s="8">
        <f>0</f>
        <v>0</v>
      </c>
      <c r="W24" s="8">
        <f>0</f>
        <v>0</v>
      </c>
      <c r="X24" s="8">
        <f>0</f>
        <v>0</v>
      </c>
      <c r="Y24" s="8">
        <f>0</f>
        <v>0</v>
      </c>
      <c r="Z24" s="8">
        <f>0</f>
        <v>0</v>
      </c>
      <c r="AA24" s="8">
        <f>0</f>
        <v>0</v>
      </c>
      <c r="AB24" s="8">
        <f>0</f>
        <v>0</v>
      </c>
      <c r="AC24" s="8">
        <f>0</f>
        <v>0</v>
      </c>
      <c r="AD24" s="8">
        <f>0</f>
        <v>0</v>
      </c>
      <c r="AE24" s="8">
        <f>0</f>
        <v>0</v>
      </c>
      <c r="AF24" s="8">
        <f>0</f>
        <v>0</v>
      </c>
      <c r="AG24" s="8">
        <f>0</f>
        <v>0</v>
      </c>
      <c r="AH24" s="5">
        <f>0</f>
        <v>0</v>
      </c>
      <c r="AI24" s="5">
        <f>0</f>
        <v>0</v>
      </c>
    </row>
    <row r="25" spans="1:258" s="5" customFormat="1" ht="30" customHeight="1" x14ac:dyDescent="0.25">
      <c r="A25" s="16" t="s">
        <v>20</v>
      </c>
      <c r="B25" s="16"/>
      <c r="C25" s="16"/>
      <c r="D25">
        <v>0</v>
      </c>
      <c r="E25">
        <f>'Лист1 (2)'!D25</f>
        <v>0</v>
      </c>
      <c r="F25">
        <f t="shared" si="0"/>
        <v>0</v>
      </c>
      <c r="G25">
        <f>'Лист1 (2)'!F25</f>
        <v>0</v>
      </c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0</f>
        <v>0</v>
      </c>
      <c r="AA25" s="8">
        <f>0</f>
        <v>0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8">
        <f>0</f>
        <v>0</v>
      </c>
      <c r="AG25" s="8">
        <f>0</f>
        <v>0</v>
      </c>
      <c r="AH25" s="5">
        <f>0</f>
        <v>0</v>
      </c>
      <c r="AI25" s="5">
        <f>0</f>
        <v>0</v>
      </c>
    </row>
    <row r="26" spans="1:258" s="5" customFormat="1" ht="30" customHeight="1" x14ac:dyDescent="0.25">
      <c r="A26" s="15" t="s">
        <v>12</v>
      </c>
      <c r="B26" s="15" t="s">
        <v>21</v>
      </c>
      <c r="C26" s="15"/>
      <c r="D26">
        <v>0</v>
      </c>
      <c r="E26">
        <f>'Лист1 (2)'!D26</f>
        <v>0</v>
      </c>
      <c r="F26">
        <f t="shared" si="0"/>
        <v>0</v>
      </c>
      <c r="G26">
        <f>'Лист1 (2)'!F26</f>
        <v>0</v>
      </c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8">
        <f>0</f>
        <v>0</v>
      </c>
      <c r="AG26" s="8">
        <f>0</f>
        <v>0</v>
      </c>
      <c r="AH26" s="5">
        <f>0</f>
        <v>0</v>
      </c>
      <c r="AI26" s="5">
        <f>0</f>
        <v>0</v>
      </c>
    </row>
    <row r="27" spans="1:258" s="5" customFormat="1" ht="30" customHeight="1" x14ac:dyDescent="0.25">
      <c r="A27" s="15"/>
      <c r="B27" s="15" t="s">
        <v>24</v>
      </c>
      <c r="C27" s="15"/>
      <c r="D27">
        <v>1</v>
      </c>
      <c r="E27">
        <f>'Лист1 (2)'!D27</f>
        <v>1</v>
      </c>
      <c r="F27">
        <f t="shared" si="0"/>
        <v>1</v>
      </c>
      <c r="G27">
        <f>'Лист1 (2)'!F27</f>
        <v>1</v>
      </c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0</f>
        <v>0</v>
      </c>
      <c r="V27" s="8">
        <f>0</f>
        <v>0</v>
      </c>
      <c r="W27" s="8">
        <f>0</f>
        <v>0</v>
      </c>
      <c r="X27" s="8">
        <f>0</f>
        <v>0</v>
      </c>
      <c r="Y27" s="8">
        <f>0</f>
        <v>0</v>
      </c>
      <c r="Z27" s="8">
        <f>0</f>
        <v>0</v>
      </c>
      <c r="AA27" s="8">
        <f>0</f>
        <v>0</v>
      </c>
      <c r="AB27" s="8">
        <f>0</f>
        <v>0</v>
      </c>
      <c r="AC27" s="8">
        <f>0</f>
        <v>0</v>
      </c>
      <c r="AD27" s="8">
        <f>1</f>
        <v>1</v>
      </c>
      <c r="AE27" s="8">
        <f>0</f>
        <v>0</v>
      </c>
      <c r="AF27" s="8">
        <f>0</f>
        <v>0</v>
      </c>
      <c r="AG27" s="8">
        <f>0</f>
        <v>0</v>
      </c>
      <c r="AH27" s="5">
        <f>0</f>
        <v>0</v>
      </c>
      <c r="AI27" s="5">
        <f>0</f>
        <v>0</v>
      </c>
    </row>
    <row r="28" spans="1:258" s="5" customFormat="1" ht="30" customHeight="1" x14ac:dyDescent="0.25">
      <c r="A28" s="15"/>
      <c r="B28" s="15" t="s">
        <v>22</v>
      </c>
      <c r="C28" s="15"/>
      <c r="D28">
        <v>10</v>
      </c>
      <c r="E28">
        <f>'Лист1 (2)'!D28</f>
        <v>28</v>
      </c>
      <c r="F28">
        <f t="shared" si="0"/>
        <v>10</v>
      </c>
      <c r="G28">
        <f>'Лист1 (2)'!F28</f>
        <v>32</v>
      </c>
      <c r="H28" s="8">
        <f>0</f>
        <v>0</v>
      </c>
      <c r="I28" s="8">
        <f>0</f>
        <v>0</v>
      </c>
      <c r="J28" s="8">
        <f>0</f>
        <v>0</v>
      </c>
      <c r="K28" s="8">
        <f>1</f>
        <v>1</v>
      </c>
      <c r="L28" s="8">
        <f>0</f>
        <v>0</v>
      </c>
      <c r="M28" s="8">
        <f>0</f>
        <v>0</v>
      </c>
      <c r="N28" s="8">
        <f>1</f>
        <v>1</v>
      </c>
      <c r="O28" s="8">
        <f>0</f>
        <v>0</v>
      </c>
      <c r="P28" s="8">
        <f>0</f>
        <v>0</v>
      </c>
      <c r="Q28" s="8">
        <f>0</f>
        <v>0</v>
      </c>
      <c r="R28" s="8">
        <f>0</f>
        <v>0</v>
      </c>
      <c r="S28" s="8">
        <f>0</f>
        <v>0</v>
      </c>
      <c r="T28" s="8">
        <f>0</f>
        <v>0</v>
      </c>
      <c r="U28" s="8">
        <f>0</f>
        <v>0</v>
      </c>
      <c r="V28" s="8">
        <f>0</f>
        <v>0</v>
      </c>
      <c r="W28" s="8">
        <f>0</f>
        <v>0</v>
      </c>
      <c r="X28" s="8">
        <f>0</f>
        <v>0</v>
      </c>
      <c r="Y28" s="8">
        <f>0</f>
        <v>0</v>
      </c>
      <c r="Z28" s="8">
        <f>2</f>
        <v>2</v>
      </c>
      <c r="AA28" s="8">
        <f>2</f>
        <v>2</v>
      </c>
      <c r="AB28" s="8">
        <f>0</f>
        <v>0</v>
      </c>
      <c r="AC28" s="8">
        <f>1</f>
        <v>1</v>
      </c>
      <c r="AD28" s="8">
        <f>3</f>
        <v>3</v>
      </c>
      <c r="AE28" s="8">
        <f>0</f>
        <v>0</v>
      </c>
      <c r="AF28" s="8">
        <f>0</f>
        <v>0</v>
      </c>
      <c r="AG28" s="8">
        <f>0</f>
        <v>0</v>
      </c>
      <c r="AH28" s="5">
        <f>0</f>
        <v>0</v>
      </c>
      <c r="AI28" s="5">
        <f>0</f>
        <v>0</v>
      </c>
    </row>
    <row r="29" spans="1:258" s="5" customFormat="1" ht="30" customHeight="1" x14ac:dyDescent="0.25">
      <c r="A29" s="15"/>
      <c r="B29" s="15" t="s">
        <v>23</v>
      </c>
      <c r="C29" s="15"/>
      <c r="D29">
        <v>1</v>
      </c>
      <c r="E29">
        <f>'Лист1 (2)'!D29</f>
        <v>4</v>
      </c>
      <c r="F29">
        <f t="shared" si="0"/>
        <v>1</v>
      </c>
      <c r="G29">
        <f>'Лист1 (2)'!F29</f>
        <v>5</v>
      </c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0</f>
        <v>0</v>
      </c>
      <c r="W29" s="8">
        <f>0</f>
        <v>0</v>
      </c>
      <c r="X29" s="8">
        <f>0</f>
        <v>0</v>
      </c>
      <c r="Y29" s="8">
        <f>0</f>
        <v>0</v>
      </c>
      <c r="Z29" s="8">
        <f>1</f>
        <v>1</v>
      </c>
      <c r="AA29" s="8">
        <f>0</f>
        <v>0</v>
      </c>
      <c r="AB29" s="8">
        <f>0</f>
        <v>0</v>
      </c>
      <c r="AC29" s="8">
        <f>0</f>
        <v>0</v>
      </c>
      <c r="AD29" s="8">
        <f>0</f>
        <v>0</v>
      </c>
      <c r="AE29" s="8">
        <f>0</f>
        <v>0</v>
      </c>
      <c r="AF29" s="8">
        <f>0</f>
        <v>0</v>
      </c>
      <c r="AG29" s="8">
        <f>0</f>
        <v>0</v>
      </c>
      <c r="AH29" s="5">
        <f>0</f>
        <v>0</v>
      </c>
      <c r="AI29" s="5">
        <f>0</f>
        <v>0</v>
      </c>
    </row>
    <row r="30" spans="1:258" s="4" customFormat="1" x14ac:dyDescent="0.25">
      <c r="A30"/>
      <c r="B30"/>
      <c r="C30"/>
      <c r="D30"/>
      <c r="E30"/>
      <c r="F30"/>
      <c r="G30"/>
    </row>
    <row r="32" spans="1:258" ht="35.25" customHeight="1" x14ac:dyDescent="0.25">
      <c r="IX32" t="s">
        <v>27</v>
      </c>
    </row>
  </sheetData>
  <mergeCells count="34">
    <mergeCell ref="H1:AI2"/>
    <mergeCell ref="H3:AI3"/>
    <mergeCell ref="B29:C29"/>
    <mergeCell ref="A18:C18"/>
    <mergeCell ref="A19:C19"/>
    <mergeCell ref="A24:C24"/>
    <mergeCell ref="A25:C25"/>
    <mergeCell ref="B26:C26"/>
    <mergeCell ref="B27:C27"/>
    <mergeCell ref="A26:A29"/>
    <mergeCell ref="B28:C28"/>
    <mergeCell ref="A20:A23"/>
    <mergeCell ref="B20:C20"/>
    <mergeCell ref="B21:C21"/>
    <mergeCell ref="B22:C22"/>
    <mergeCell ref="B23:C23"/>
    <mergeCell ref="A13:C13"/>
    <mergeCell ref="A14:C14"/>
    <mergeCell ref="A15:C15"/>
    <mergeCell ref="A16:C16"/>
    <mergeCell ref="A17:C17"/>
    <mergeCell ref="D1:D4"/>
    <mergeCell ref="E1:E4"/>
    <mergeCell ref="A12:C12"/>
    <mergeCell ref="F1:F4"/>
    <mergeCell ref="G1:G4"/>
    <mergeCell ref="A1:C4"/>
    <mergeCell ref="A5:C5"/>
    <mergeCell ref="A6:C6"/>
    <mergeCell ref="A7:C7"/>
    <mergeCell ref="A8:C8"/>
    <mergeCell ref="A9:C9"/>
    <mergeCell ref="A10:C10"/>
    <mergeCell ref="A11:C11"/>
  </mergeCells>
  <conditionalFormatting sqref="A1:C29 F1:XFD29">
    <cfRule type="notContainsBlanks" dxfId="4" priority="2" stopIfTrue="1">
      <formula>LEN(TRIM(A1))&gt;0</formula>
    </cfRule>
  </conditionalFormatting>
  <conditionalFormatting sqref="D1:E29">
    <cfRule type="notContainsBlanks" dxfId="3" priority="1" stopIfTrue="1">
      <formula>LEN(TRIM(D1))&gt;0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2"/>
  <sheetViews>
    <sheetView topLeftCell="A13" workbookViewId="0">
      <selection activeCell="H22" sqref="H22"/>
    </sheetView>
  </sheetViews>
  <sheetFormatPr defaultRowHeight="15" x14ac:dyDescent="0.2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 x14ac:dyDescent="0.25">
      <c r="A1" s="13"/>
      <c r="B1" s="13"/>
      <c r="C1" s="14"/>
      <c r="D1" s="9" t="s">
        <v>14</v>
      </c>
      <c r="E1" s="9"/>
      <c r="F1" s="9" t="s">
        <v>28</v>
      </c>
      <c r="G1" s="9"/>
      <c r="H1" s="20" t="s">
        <v>68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258" ht="90" customHeight="1" x14ac:dyDescent="0.25">
      <c r="A2" s="13"/>
      <c r="B2" s="13"/>
      <c r="C2" s="14"/>
      <c r="D2" s="10"/>
      <c r="E2" s="10"/>
      <c r="F2" s="10"/>
      <c r="G2" s="1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 x14ac:dyDescent="0.35">
      <c r="A3" s="13"/>
      <c r="B3" s="13"/>
      <c r="C3" s="14"/>
      <c r="D3" s="10"/>
      <c r="E3" s="10"/>
      <c r="F3" s="10"/>
      <c r="G3" s="10"/>
      <c r="H3" s="25" t="s">
        <v>59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 x14ac:dyDescent="0.3">
      <c r="A4" s="13"/>
      <c r="B4" s="13"/>
      <c r="C4" s="14"/>
      <c r="D4" s="11"/>
      <c r="E4" s="11"/>
      <c r="F4" s="11"/>
      <c r="G4" s="11"/>
      <c r="H4" s="2" t="s">
        <v>60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37</v>
      </c>
      <c r="N4" s="3" t="s">
        <v>61</v>
      </c>
      <c r="O4" s="3" t="s">
        <v>62</v>
      </c>
      <c r="P4" s="3" t="s">
        <v>63</v>
      </c>
      <c r="Q4" s="3" t="s">
        <v>41</v>
      </c>
      <c r="R4" s="3" t="s">
        <v>42</v>
      </c>
      <c r="S4" s="3" t="s">
        <v>43</v>
      </c>
      <c r="T4" s="3" t="s">
        <v>44</v>
      </c>
      <c r="U4" s="3" t="s">
        <v>45</v>
      </c>
      <c r="V4" s="3" t="s">
        <v>46</v>
      </c>
      <c r="W4" s="3" t="s">
        <v>47</v>
      </c>
      <c r="X4" s="3" t="s">
        <v>48</v>
      </c>
      <c r="Y4" s="3" t="s">
        <v>49</v>
      </c>
      <c r="Z4" s="3" t="s">
        <v>50</v>
      </c>
      <c r="AA4" s="3" t="s">
        <v>51</v>
      </c>
      <c r="AB4" s="3" t="s">
        <v>52</v>
      </c>
      <c r="AC4" s="3" t="s">
        <v>53</v>
      </c>
      <c r="AD4" s="3" t="s">
        <v>64</v>
      </c>
      <c r="AE4" s="3" t="s">
        <v>65</v>
      </c>
      <c r="AF4" s="3" t="s">
        <v>66</v>
      </c>
      <c r="AG4" s="3" t="s">
        <v>57</v>
      </c>
      <c r="AH4" s="3" t="s">
        <v>67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 x14ac:dyDescent="0.25">
      <c r="A5" s="12" t="s">
        <v>0</v>
      </c>
      <c r="B5" s="12"/>
      <c r="C5" s="12"/>
      <c r="D5">
        <v>600</v>
      </c>
      <c r="E5"/>
      <c r="F5">
        <f t="shared" ref="F5:F29" si="0">SUM(H5:AOK5)</f>
        <v>681</v>
      </c>
      <c r="G5"/>
      <c r="H5" s="8">
        <f>1</f>
        <v>1</v>
      </c>
      <c r="I5" s="8">
        <f>8</f>
        <v>8</v>
      </c>
      <c r="J5" s="8">
        <f>2</f>
        <v>2</v>
      </c>
      <c r="K5" s="8">
        <f>20</f>
        <v>20</v>
      </c>
      <c r="L5" s="8">
        <f>2</f>
        <v>2</v>
      </c>
      <c r="M5" s="8">
        <f>2</f>
        <v>2</v>
      </c>
      <c r="N5" s="8">
        <f>1</f>
        <v>1</v>
      </c>
      <c r="O5" s="8">
        <f>1</f>
        <v>1</v>
      </c>
      <c r="P5" s="8">
        <f>1</f>
        <v>1</v>
      </c>
      <c r="Q5" s="8">
        <f>6</f>
        <v>6</v>
      </c>
      <c r="R5" s="8">
        <f>2</f>
        <v>2</v>
      </c>
      <c r="S5" s="8">
        <f>6</f>
        <v>6</v>
      </c>
      <c r="T5" s="8">
        <f>18</f>
        <v>18</v>
      </c>
      <c r="U5" s="8">
        <f>8</f>
        <v>8</v>
      </c>
      <c r="V5" s="8">
        <f>9</f>
        <v>9</v>
      </c>
      <c r="W5" s="8">
        <f>1</f>
        <v>1</v>
      </c>
      <c r="X5" s="8">
        <f>277</f>
        <v>277</v>
      </c>
      <c r="Y5" s="8">
        <f>13</f>
        <v>13</v>
      </c>
      <c r="Z5" s="8">
        <f>35</f>
        <v>35</v>
      </c>
      <c r="AA5" s="8">
        <f>115</f>
        <v>115</v>
      </c>
      <c r="AB5" s="8">
        <f>82</f>
        <v>82</v>
      </c>
      <c r="AC5" s="8">
        <f>12</f>
        <v>12</v>
      </c>
      <c r="AD5" s="8">
        <f>2</f>
        <v>2</v>
      </c>
      <c r="AE5" s="8">
        <f>1</f>
        <v>1</v>
      </c>
      <c r="AF5" s="8">
        <f>1</f>
        <v>1</v>
      </c>
      <c r="AG5" s="8">
        <f>52</f>
        <v>52</v>
      </c>
      <c r="AH5" s="5">
        <f>3</f>
        <v>3</v>
      </c>
    </row>
    <row r="6" spans="1:258" s="5" customFormat="1" ht="30" customHeight="1" x14ac:dyDescent="0.25">
      <c r="A6" s="12" t="s">
        <v>2</v>
      </c>
      <c r="B6" s="12"/>
      <c r="C6" s="12"/>
      <c r="D6">
        <v>3</v>
      </c>
      <c r="E6"/>
      <c r="F6">
        <f t="shared" si="0"/>
        <v>3</v>
      </c>
      <c r="G6"/>
      <c r="H6" s="8">
        <f>0</f>
        <v>0</v>
      </c>
      <c r="I6" s="8">
        <f>0</f>
        <v>0</v>
      </c>
      <c r="J6" s="8">
        <f>0</f>
        <v>0</v>
      </c>
      <c r="K6" s="8">
        <f>0</f>
        <v>0</v>
      </c>
      <c r="L6" s="8">
        <f>0</f>
        <v>0</v>
      </c>
      <c r="M6" s="8">
        <f>0</f>
        <v>0</v>
      </c>
      <c r="N6" s="8">
        <f>0</f>
        <v>0</v>
      </c>
      <c r="O6" s="8">
        <f>0</f>
        <v>0</v>
      </c>
      <c r="P6" s="8">
        <f>0</f>
        <v>0</v>
      </c>
      <c r="Q6" s="8">
        <f>1</f>
        <v>1</v>
      </c>
      <c r="R6" s="8">
        <f>0</f>
        <v>0</v>
      </c>
      <c r="S6" s="8">
        <f>0</f>
        <v>0</v>
      </c>
      <c r="T6" s="8">
        <f>0</f>
        <v>0</v>
      </c>
      <c r="U6" s="8">
        <f>1</f>
        <v>1</v>
      </c>
      <c r="V6" s="8">
        <f>0</f>
        <v>0</v>
      </c>
      <c r="W6" s="8">
        <f>0</f>
        <v>0</v>
      </c>
      <c r="X6" s="8">
        <f>0</f>
        <v>0</v>
      </c>
      <c r="Y6" s="8">
        <f>0</f>
        <v>0</v>
      </c>
      <c r="Z6" s="8">
        <f>0</f>
        <v>0</v>
      </c>
      <c r="AA6" s="8">
        <f>0</f>
        <v>0</v>
      </c>
      <c r="AB6" s="8">
        <f>0</f>
        <v>0</v>
      </c>
      <c r="AC6" s="8">
        <f>0</f>
        <v>0</v>
      </c>
      <c r="AD6" s="8">
        <f>0</f>
        <v>0</v>
      </c>
      <c r="AE6" s="8">
        <f>0</f>
        <v>0</v>
      </c>
      <c r="AF6" s="8">
        <f>1</f>
        <v>1</v>
      </c>
      <c r="AG6" s="8">
        <f>0</f>
        <v>0</v>
      </c>
      <c r="AH6" s="5">
        <f>0</f>
        <v>0</v>
      </c>
    </row>
    <row r="7" spans="1:258" s="5" customFormat="1" ht="30" customHeight="1" x14ac:dyDescent="0.25">
      <c r="A7" s="12" t="s">
        <v>1</v>
      </c>
      <c r="B7" s="12"/>
      <c r="C7" s="12"/>
      <c r="D7">
        <v>54</v>
      </c>
      <c r="E7"/>
      <c r="F7">
        <f t="shared" si="0"/>
        <v>57</v>
      </c>
      <c r="G7"/>
      <c r="H7" s="8">
        <f>0</f>
        <v>0</v>
      </c>
      <c r="I7" s="8">
        <f>0</f>
        <v>0</v>
      </c>
      <c r="J7" s="8">
        <f>0</f>
        <v>0</v>
      </c>
      <c r="K7" s="8">
        <f>4</f>
        <v>4</v>
      </c>
      <c r="L7" s="8">
        <f>0</f>
        <v>0</v>
      </c>
      <c r="M7" s="8">
        <f>0</f>
        <v>0</v>
      </c>
      <c r="N7" s="8">
        <f>0</f>
        <v>0</v>
      </c>
      <c r="O7" s="8">
        <f>0</f>
        <v>0</v>
      </c>
      <c r="P7" s="8">
        <f>0</f>
        <v>0</v>
      </c>
      <c r="Q7" s="8">
        <f>0</f>
        <v>0</v>
      </c>
      <c r="R7" s="8">
        <f>0</f>
        <v>0</v>
      </c>
      <c r="S7" s="8">
        <f>0</f>
        <v>0</v>
      </c>
      <c r="T7" s="8">
        <f>0</f>
        <v>0</v>
      </c>
      <c r="U7" s="8">
        <f>1</f>
        <v>1</v>
      </c>
      <c r="V7" s="8">
        <f>0</f>
        <v>0</v>
      </c>
      <c r="W7" s="8">
        <f>0</f>
        <v>0</v>
      </c>
      <c r="X7" s="8">
        <f>37</f>
        <v>37</v>
      </c>
      <c r="Y7" s="8">
        <f>1</f>
        <v>1</v>
      </c>
      <c r="Z7" s="8">
        <f>2</f>
        <v>2</v>
      </c>
      <c r="AA7" s="8">
        <f>3</f>
        <v>3</v>
      </c>
      <c r="AB7" s="8">
        <f>4</f>
        <v>4</v>
      </c>
      <c r="AC7" s="8">
        <f>1</f>
        <v>1</v>
      </c>
      <c r="AD7" s="8">
        <f>0</f>
        <v>0</v>
      </c>
      <c r="AE7" s="8">
        <f>0</f>
        <v>0</v>
      </c>
      <c r="AF7" s="8">
        <f>0</f>
        <v>0</v>
      </c>
      <c r="AG7" s="8">
        <f>4</f>
        <v>4</v>
      </c>
      <c r="AH7" s="5">
        <f>0</f>
        <v>0</v>
      </c>
    </row>
    <row r="8" spans="1:258" s="5" customFormat="1" ht="30" customHeight="1" x14ac:dyDescent="0.25">
      <c r="A8" s="12" t="s">
        <v>25</v>
      </c>
      <c r="B8" s="12"/>
      <c r="C8" s="12"/>
      <c r="D8">
        <v>16</v>
      </c>
      <c r="E8"/>
      <c r="F8">
        <f t="shared" si="0"/>
        <v>22</v>
      </c>
      <c r="G8"/>
      <c r="H8" s="8">
        <f>0</f>
        <v>0</v>
      </c>
      <c r="I8" s="8">
        <f>1</f>
        <v>1</v>
      </c>
      <c r="J8" s="8">
        <f>0</f>
        <v>0</v>
      </c>
      <c r="K8" s="8">
        <f>2</f>
        <v>2</v>
      </c>
      <c r="L8" s="8">
        <f>0</f>
        <v>0</v>
      </c>
      <c r="M8" s="8">
        <f>0</f>
        <v>0</v>
      </c>
      <c r="N8" s="8">
        <f>0</f>
        <v>0</v>
      </c>
      <c r="O8" s="8">
        <f>0</f>
        <v>0</v>
      </c>
      <c r="P8" s="8">
        <f>1</f>
        <v>1</v>
      </c>
      <c r="Q8" s="8">
        <f>0</f>
        <v>0</v>
      </c>
      <c r="R8" s="8">
        <f>0</f>
        <v>0</v>
      </c>
      <c r="S8" s="8">
        <f>1</f>
        <v>1</v>
      </c>
      <c r="T8" s="8">
        <f>1</f>
        <v>1</v>
      </c>
      <c r="U8" s="8">
        <f>0</f>
        <v>0</v>
      </c>
      <c r="V8" s="8">
        <f>0</f>
        <v>0</v>
      </c>
      <c r="W8" s="8">
        <f>0</f>
        <v>0</v>
      </c>
      <c r="X8" s="8">
        <f>6</f>
        <v>6</v>
      </c>
      <c r="Y8" s="8">
        <f>3</f>
        <v>3</v>
      </c>
      <c r="Z8" s="8">
        <f>0</f>
        <v>0</v>
      </c>
      <c r="AA8" s="8">
        <f>2</f>
        <v>2</v>
      </c>
      <c r="AB8" s="8">
        <f>2</f>
        <v>2</v>
      </c>
      <c r="AC8" s="8">
        <f>0</f>
        <v>0</v>
      </c>
      <c r="AD8" s="8">
        <f>0</f>
        <v>0</v>
      </c>
      <c r="AE8" s="8">
        <f>0</f>
        <v>0</v>
      </c>
      <c r="AF8" s="8">
        <f>0</f>
        <v>0</v>
      </c>
      <c r="AG8" s="8">
        <f>3</f>
        <v>3</v>
      </c>
      <c r="AH8" s="5">
        <f>0</f>
        <v>0</v>
      </c>
    </row>
    <row r="9" spans="1:258" s="5" customFormat="1" ht="30" customHeight="1" x14ac:dyDescent="0.25">
      <c r="A9" s="12" t="s">
        <v>26</v>
      </c>
      <c r="B9" s="12"/>
      <c r="C9" s="12"/>
      <c r="D9">
        <v>527</v>
      </c>
      <c r="E9"/>
      <c r="F9">
        <f t="shared" si="0"/>
        <v>599</v>
      </c>
      <c r="G9"/>
      <c r="H9" s="8">
        <f>1</f>
        <v>1</v>
      </c>
      <c r="I9" s="8">
        <f>7</f>
        <v>7</v>
      </c>
      <c r="J9" s="8">
        <f>2</f>
        <v>2</v>
      </c>
      <c r="K9" s="8">
        <f>14</f>
        <v>14</v>
      </c>
      <c r="L9" s="8">
        <f>2</f>
        <v>2</v>
      </c>
      <c r="M9" s="8">
        <f>2</f>
        <v>2</v>
      </c>
      <c r="N9" s="8">
        <f>1</f>
        <v>1</v>
      </c>
      <c r="O9" s="8">
        <f>1</f>
        <v>1</v>
      </c>
      <c r="P9" s="8">
        <f>0</f>
        <v>0</v>
      </c>
      <c r="Q9" s="8">
        <f>5</f>
        <v>5</v>
      </c>
      <c r="R9" s="8">
        <f>2</f>
        <v>2</v>
      </c>
      <c r="S9" s="8">
        <f>5</f>
        <v>5</v>
      </c>
      <c r="T9" s="8">
        <f>17</f>
        <v>17</v>
      </c>
      <c r="U9" s="8">
        <f>6</f>
        <v>6</v>
      </c>
      <c r="V9" s="8">
        <f>9</f>
        <v>9</v>
      </c>
      <c r="W9" s="8">
        <f>1</f>
        <v>1</v>
      </c>
      <c r="X9" s="8">
        <f>234</f>
        <v>234</v>
      </c>
      <c r="Y9" s="8">
        <f>9</f>
        <v>9</v>
      </c>
      <c r="Z9" s="8">
        <f>33</f>
        <v>33</v>
      </c>
      <c r="AA9" s="8">
        <f>110</f>
        <v>110</v>
      </c>
      <c r="AB9" s="8">
        <f>76</f>
        <v>76</v>
      </c>
      <c r="AC9" s="8">
        <f>11</f>
        <v>11</v>
      </c>
      <c r="AD9" s="8">
        <f>2</f>
        <v>2</v>
      </c>
      <c r="AE9" s="8">
        <f>1</f>
        <v>1</v>
      </c>
      <c r="AF9" s="8">
        <f>0</f>
        <v>0</v>
      </c>
      <c r="AG9" s="8">
        <f>45</f>
        <v>45</v>
      </c>
      <c r="AH9" s="5">
        <f>3</f>
        <v>3</v>
      </c>
    </row>
    <row r="10" spans="1:258" s="5" customFormat="1" ht="30" customHeight="1" x14ac:dyDescent="0.25">
      <c r="A10" s="12" t="s">
        <v>3</v>
      </c>
      <c r="B10" s="12"/>
      <c r="C10" s="12"/>
      <c r="D10">
        <v>54</v>
      </c>
      <c r="E10"/>
      <c r="F10">
        <f t="shared" si="0"/>
        <v>67</v>
      </c>
      <c r="G10"/>
      <c r="H10" s="8">
        <f>0</f>
        <v>0</v>
      </c>
      <c r="I10" s="8">
        <f>1</f>
        <v>1</v>
      </c>
      <c r="J10" s="8">
        <f>1</f>
        <v>1</v>
      </c>
      <c r="K10" s="8">
        <f>2</f>
        <v>2</v>
      </c>
      <c r="L10" s="8">
        <f>0</f>
        <v>0</v>
      </c>
      <c r="M10" s="8">
        <f>1</f>
        <v>1</v>
      </c>
      <c r="N10" s="8">
        <f>0</f>
        <v>0</v>
      </c>
      <c r="O10" s="8">
        <f>0</f>
        <v>0</v>
      </c>
      <c r="P10" s="8">
        <f>0</f>
        <v>0</v>
      </c>
      <c r="Q10" s="8">
        <f>1</f>
        <v>1</v>
      </c>
      <c r="R10" s="8">
        <f>0</f>
        <v>0</v>
      </c>
      <c r="S10" s="8">
        <f>1</f>
        <v>1</v>
      </c>
      <c r="T10" s="8">
        <f>3</f>
        <v>3</v>
      </c>
      <c r="U10" s="8">
        <f>2</f>
        <v>2</v>
      </c>
      <c r="V10" s="8">
        <f>3</f>
        <v>3</v>
      </c>
      <c r="W10" s="8">
        <f>0</f>
        <v>0</v>
      </c>
      <c r="X10" s="8">
        <f>26</f>
        <v>26</v>
      </c>
      <c r="Y10" s="8">
        <f>2</f>
        <v>2</v>
      </c>
      <c r="Z10" s="8">
        <f>9</f>
        <v>9</v>
      </c>
      <c r="AA10" s="8">
        <f>5</f>
        <v>5</v>
      </c>
      <c r="AB10" s="8">
        <f>7</f>
        <v>7</v>
      </c>
      <c r="AC10" s="8">
        <f>1</f>
        <v>1</v>
      </c>
      <c r="AD10" s="8">
        <f>0</f>
        <v>0</v>
      </c>
      <c r="AE10" s="8">
        <f>0</f>
        <v>0</v>
      </c>
      <c r="AF10" s="8">
        <f>0</f>
        <v>0</v>
      </c>
      <c r="AG10" s="8">
        <f>2</f>
        <v>2</v>
      </c>
      <c r="AH10" s="5">
        <f>0</f>
        <v>0</v>
      </c>
    </row>
    <row r="11" spans="1:258" s="5" customFormat="1" ht="30" customHeight="1" x14ac:dyDescent="0.25">
      <c r="A11" s="12" t="s">
        <v>4</v>
      </c>
      <c r="B11" s="12"/>
      <c r="C11" s="12"/>
      <c r="D11">
        <v>0</v>
      </c>
      <c r="E11"/>
      <c r="F11">
        <f t="shared" si="0"/>
        <v>0</v>
      </c>
      <c r="G11"/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8">
        <f>0</f>
        <v>0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0</f>
        <v>0</v>
      </c>
      <c r="T11" s="8">
        <f>0</f>
        <v>0</v>
      </c>
      <c r="U11" s="8">
        <f>0</f>
        <v>0</v>
      </c>
      <c r="V11" s="8">
        <f>0</f>
        <v>0</v>
      </c>
      <c r="W11" s="8">
        <f>0</f>
        <v>0</v>
      </c>
      <c r="X11" s="8">
        <f>0</f>
        <v>0</v>
      </c>
      <c r="Y11" s="8">
        <f>0</f>
        <v>0</v>
      </c>
      <c r="Z11" s="8">
        <f>0</f>
        <v>0</v>
      </c>
      <c r="AA11" s="8">
        <f>0</f>
        <v>0</v>
      </c>
      <c r="AB11" s="8">
        <f>0</f>
        <v>0</v>
      </c>
      <c r="AC11" s="8">
        <f>0</f>
        <v>0</v>
      </c>
      <c r="AD11" s="8">
        <f>0</f>
        <v>0</v>
      </c>
      <c r="AE11" s="8">
        <f>0</f>
        <v>0</v>
      </c>
      <c r="AF11" s="8">
        <f>0</f>
        <v>0</v>
      </c>
      <c r="AG11" s="8">
        <f>0</f>
        <v>0</v>
      </c>
      <c r="AH11" s="5">
        <f>0</f>
        <v>0</v>
      </c>
    </row>
    <row r="12" spans="1:258" s="5" customFormat="1" ht="30" customHeight="1" x14ac:dyDescent="0.25">
      <c r="A12" s="12" t="s">
        <v>16</v>
      </c>
      <c r="B12" s="12"/>
      <c r="C12" s="12"/>
      <c r="D12">
        <v>131</v>
      </c>
      <c r="E12"/>
      <c r="F12">
        <f t="shared" si="0"/>
        <v>222</v>
      </c>
      <c r="G12"/>
      <c r="H12" s="8">
        <f>2</f>
        <v>2</v>
      </c>
      <c r="I12" s="8">
        <f>2</f>
        <v>2</v>
      </c>
      <c r="J12" s="8">
        <f>0</f>
        <v>0</v>
      </c>
      <c r="K12" s="8">
        <f>16</f>
        <v>16</v>
      </c>
      <c r="L12" s="8">
        <f>0</f>
        <v>0</v>
      </c>
      <c r="M12" s="8">
        <f>1</f>
        <v>1</v>
      </c>
      <c r="N12" s="8">
        <f>1</f>
        <v>1</v>
      </c>
      <c r="O12" s="8">
        <f>1</f>
        <v>1</v>
      </c>
      <c r="P12" s="8">
        <f>3</f>
        <v>3</v>
      </c>
      <c r="Q12" s="8">
        <f>4</f>
        <v>4</v>
      </c>
      <c r="R12" s="8">
        <f>0</f>
        <v>0</v>
      </c>
      <c r="S12" s="8">
        <f>8</f>
        <v>8</v>
      </c>
      <c r="T12" s="8">
        <f>12</f>
        <v>12</v>
      </c>
      <c r="U12" s="8">
        <f>12</f>
        <v>12</v>
      </c>
      <c r="V12" s="8">
        <f>6</f>
        <v>6</v>
      </c>
      <c r="W12" s="8">
        <f>1</f>
        <v>1</v>
      </c>
      <c r="X12" s="8">
        <f>84</f>
        <v>84</v>
      </c>
      <c r="Y12" s="8">
        <f>6</f>
        <v>6</v>
      </c>
      <c r="Z12" s="8">
        <f>14</f>
        <v>14</v>
      </c>
      <c r="AA12" s="8">
        <f>17</f>
        <v>17</v>
      </c>
      <c r="AB12" s="8">
        <f>13</f>
        <v>13</v>
      </c>
      <c r="AC12" s="8">
        <f>3</f>
        <v>3</v>
      </c>
      <c r="AD12" s="8">
        <f>1</f>
        <v>1</v>
      </c>
      <c r="AE12" s="8">
        <f>0</f>
        <v>0</v>
      </c>
      <c r="AF12" s="8">
        <f>0</f>
        <v>0</v>
      </c>
      <c r="AG12" s="8">
        <f>12</f>
        <v>12</v>
      </c>
      <c r="AH12" s="5">
        <f>3</f>
        <v>3</v>
      </c>
    </row>
    <row r="13" spans="1:258" s="5" customFormat="1" ht="30" customHeight="1" x14ac:dyDescent="0.25">
      <c r="A13" s="12" t="s">
        <v>5</v>
      </c>
      <c r="B13" s="12"/>
      <c r="C13" s="12"/>
      <c r="D13">
        <v>289</v>
      </c>
      <c r="E13"/>
      <c r="F13">
        <f t="shared" si="0"/>
        <v>335</v>
      </c>
      <c r="G13"/>
      <c r="H13" s="8">
        <f>0</f>
        <v>0</v>
      </c>
      <c r="I13" s="8">
        <f>5</f>
        <v>5</v>
      </c>
      <c r="J13" s="8">
        <f>1</f>
        <v>1</v>
      </c>
      <c r="K13" s="8">
        <f>7</f>
        <v>7</v>
      </c>
      <c r="L13" s="8">
        <f>0</f>
        <v>0</v>
      </c>
      <c r="M13" s="8">
        <f>0</f>
        <v>0</v>
      </c>
      <c r="N13" s="8">
        <f>1</f>
        <v>1</v>
      </c>
      <c r="O13" s="8">
        <f>1</f>
        <v>1</v>
      </c>
      <c r="P13" s="8">
        <f>1</f>
        <v>1</v>
      </c>
      <c r="Q13" s="8">
        <f>3</f>
        <v>3</v>
      </c>
      <c r="R13" s="8">
        <f>2</f>
        <v>2</v>
      </c>
      <c r="S13" s="8">
        <f>3</f>
        <v>3</v>
      </c>
      <c r="T13" s="8">
        <f>14</f>
        <v>14</v>
      </c>
      <c r="U13" s="8">
        <f>6</f>
        <v>6</v>
      </c>
      <c r="V13" s="8">
        <f>6</f>
        <v>6</v>
      </c>
      <c r="W13" s="8">
        <f>1</f>
        <v>1</v>
      </c>
      <c r="X13" s="8">
        <f>135</f>
        <v>135</v>
      </c>
      <c r="Y13" s="8">
        <f>5</f>
        <v>5</v>
      </c>
      <c r="Z13" s="8">
        <f>10</f>
        <v>10</v>
      </c>
      <c r="AA13" s="8">
        <f>61</f>
        <v>61</v>
      </c>
      <c r="AB13" s="8">
        <f>32</f>
        <v>32</v>
      </c>
      <c r="AC13" s="8">
        <f>7</f>
        <v>7</v>
      </c>
      <c r="AD13" s="8">
        <f>1</f>
        <v>1</v>
      </c>
      <c r="AE13" s="8">
        <f>1</f>
        <v>1</v>
      </c>
      <c r="AF13" s="8">
        <f>0</f>
        <v>0</v>
      </c>
      <c r="AG13" s="8">
        <f>29</f>
        <v>29</v>
      </c>
      <c r="AH13" s="5">
        <f>3</f>
        <v>3</v>
      </c>
    </row>
    <row r="14" spans="1:258" s="5" customFormat="1" ht="30" customHeight="1" x14ac:dyDescent="0.25">
      <c r="A14" s="12" t="s">
        <v>6</v>
      </c>
      <c r="B14" s="12"/>
      <c r="C14" s="12"/>
      <c r="D14">
        <v>589</v>
      </c>
      <c r="E14"/>
      <c r="F14">
        <f t="shared" si="0"/>
        <v>670</v>
      </c>
      <c r="G14"/>
      <c r="H14" s="8">
        <f>1</f>
        <v>1</v>
      </c>
      <c r="I14" s="8">
        <f>8</f>
        <v>8</v>
      </c>
      <c r="J14" s="8">
        <f>2</f>
        <v>2</v>
      </c>
      <c r="K14" s="8">
        <f>19</f>
        <v>19</v>
      </c>
      <c r="L14" s="8">
        <f>2</f>
        <v>2</v>
      </c>
      <c r="M14" s="8">
        <f>2</f>
        <v>2</v>
      </c>
      <c r="N14" s="8">
        <f>1</f>
        <v>1</v>
      </c>
      <c r="O14" s="8">
        <f>1</f>
        <v>1</v>
      </c>
      <c r="P14" s="8">
        <f>1</f>
        <v>1</v>
      </c>
      <c r="Q14" s="8">
        <f>5</f>
        <v>5</v>
      </c>
      <c r="R14" s="8">
        <f>2</f>
        <v>2</v>
      </c>
      <c r="S14" s="8">
        <f>6</f>
        <v>6</v>
      </c>
      <c r="T14" s="8">
        <f>18</f>
        <v>18</v>
      </c>
      <c r="U14" s="8">
        <f>8</f>
        <v>8</v>
      </c>
      <c r="V14" s="8">
        <f>9</f>
        <v>9</v>
      </c>
      <c r="W14" s="8">
        <f>1</f>
        <v>1</v>
      </c>
      <c r="X14" s="8">
        <f>275</f>
        <v>275</v>
      </c>
      <c r="Y14" s="8">
        <f>12</f>
        <v>12</v>
      </c>
      <c r="Z14" s="8">
        <f>34</f>
        <v>34</v>
      </c>
      <c r="AA14" s="8">
        <f>114</f>
        <v>114</v>
      </c>
      <c r="AB14" s="8">
        <f>79</f>
        <v>79</v>
      </c>
      <c r="AC14" s="8">
        <f>12</f>
        <v>12</v>
      </c>
      <c r="AD14" s="8">
        <f>2</f>
        <v>2</v>
      </c>
      <c r="AE14" s="8">
        <f>1</f>
        <v>1</v>
      </c>
      <c r="AF14" s="8">
        <f>0</f>
        <v>0</v>
      </c>
      <c r="AG14" s="8">
        <f>52</f>
        <v>52</v>
      </c>
      <c r="AH14" s="5">
        <f>3</f>
        <v>3</v>
      </c>
    </row>
    <row r="15" spans="1:258" s="5" customFormat="1" ht="30" customHeight="1" x14ac:dyDescent="0.25">
      <c r="A15" s="12" t="s">
        <v>7</v>
      </c>
      <c r="B15" s="12"/>
      <c r="C15" s="12"/>
      <c r="D15">
        <v>13</v>
      </c>
      <c r="E15"/>
      <c r="F15">
        <f t="shared" si="0"/>
        <v>13</v>
      </c>
      <c r="G15"/>
      <c r="H15" s="8">
        <f>0</f>
        <v>0</v>
      </c>
      <c r="I15" s="8">
        <f>0</f>
        <v>0</v>
      </c>
      <c r="J15" s="8">
        <f>0</f>
        <v>0</v>
      </c>
      <c r="K15" s="8">
        <f>0</f>
        <v>0</v>
      </c>
      <c r="L15" s="8">
        <f>0</f>
        <v>0</v>
      </c>
      <c r="M15" s="8">
        <f>0</f>
        <v>0</v>
      </c>
      <c r="N15" s="8">
        <f>0</f>
        <v>0</v>
      </c>
      <c r="O15" s="8">
        <f>0</f>
        <v>0</v>
      </c>
      <c r="P15" s="8">
        <f>0</f>
        <v>0</v>
      </c>
      <c r="Q15" s="8">
        <f>0</f>
        <v>0</v>
      </c>
      <c r="R15" s="8">
        <f>1</f>
        <v>1</v>
      </c>
      <c r="S15" s="8">
        <f>0</f>
        <v>0</v>
      </c>
      <c r="T15" s="8">
        <f>0</f>
        <v>0</v>
      </c>
      <c r="U15" s="8">
        <f>0</f>
        <v>0</v>
      </c>
      <c r="V15" s="8">
        <f>0</f>
        <v>0</v>
      </c>
      <c r="W15" s="8">
        <f>0</f>
        <v>0</v>
      </c>
      <c r="X15" s="8">
        <f>4</f>
        <v>4</v>
      </c>
      <c r="Y15" s="8">
        <f>0</f>
        <v>0</v>
      </c>
      <c r="Z15" s="8">
        <f>0</f>
        <v>0</v>
      </c>
      <c r="AA15" s="8">
        <f>6</f>
        <v>6</v>
      </c>
      <c r="AB15" s="8">
        <f>1</f>
        <v>1</v>
      </c>
      <c r="AC15" s="8">
        <f>0</f>
        <v>0</v>
      </c>
      <c r="AD15" s="8">
        <f>1</f>
        <v>1</v>
      </c>
      <c r="AE15" s="8">
        <f>0</f>
        <v>0</v>
      </c>
      <c r="AF15" s="8">
        <f>0</f>
        <v>0</v>
      </c>
      <c r="AG15" s="8">
        <f>0</f>
        <v>0</v>
      </c>
      <c r="AH15" s="5">
        <f>0</f>
        <v>0</v>
      </c>
    </row>
    <row r="16" spans="1:258" s="5" customFormat="1" ht="30" customHeight="1" x14ac:dyDescent="0.25">
      <c r="A16" s="12" t="s">
        <v>17</v>
      </c>
      <c r="B16" s="12"/>
      <c r="C16" s="12"/>
      <c r="D16">
        <v>0</v>
      </c>
      <c r="E16"/>
      <c r="F16">
        <f t="shared" si="0"/>
        <v>0</v>
      </c>
      <c r="G16"/>
      <c r="H16" s="8">
        <f>0</f>
        <v>0</v>
      </c>
      <c r="I16" s="8">
        <f>0</f>
        <v>0</v>
      </c>
      <c r="J16" s="8">
        <f>0</f>
        <v>0</v>
      </c>
      <c r="K16" s="8">
        <f>0</f>
        <v>0</v>
      </c>
      <c r="L16" s="8">
        <f>0</f>
        <v>0</v>
      </c>
      <c r="M16" s="8">
        <f>0</f>
        <v>0</v>
      </c>
      <c r="N16" s="8">
        <f>0</f>
        <v>0</v>
      </c>
      <c r="O16" s="8">
        <f>0</f>
        <v>0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0</f>
        <v>0</v>
      </c>
      <c r="W16" s="8">
        <f>0</f>
        <v>0</v>
      </c>
      <c r="X16" s="8">
        <f>0</f>
        <v>0</v>
      </c>
      <c r="Y16" s="8">
        <f>0</f>
        <v>0</v>
      </c>
      <c r="Z16" s="8">
        <f>0</f>
        <v>0</v>
      </c>
      <c r="AA16" s="8">
        <f>0</f>
        <v>0</v>
      </c>
      <c r="AB16" s="8">
        <f>0</f>
        <v>0</v>
      </c>
      <c r="AC16" s="8">
        <f>0</f>
        <v>0</v>
      </c>
      <c r="AD16" s="8">
        <f>0</f>
        <v>0</v>
      </c>
      <c r="AE16" s="8">
        <f>0</f>
        <v>0</v>
      </c>
      <c r="AF16" s="8">
        <f>0</f>
        <v>0</v>
      </c>
      <c r="AG16" s="8">
        <f>0</f>
        <v>0</v>
      </c>
      <c r="AH16" s="5">
        <f>0</f>
        <v>0</v>
      </c>
    </row>
    <row r="17" spans="1:34" s="5" customFormat="1" ht="30" customHeight="1" x14ac:dyDescent="0.25">
      <c r="A17" s="12" t="s">
        <v>18</v>
      </c>
      <c r="B17" s="12"/>
      <c r="C17" s="12"/>
      <c r="D17">
        <v>54</v>
      </c>
      <c r="E17"/>
      <c r="F17">
        <f t="shared" si="0"/>
        <v>69</v>
      </c>
      <c r="G17"/>
      <c r="H17" s="8">
        <f>0</f>
        <v>0</v>
      </c>
      <c r="I17" s="8">
        <f>1</f>
        <v>1</v>
      </c>
      <c r="J17" s="8">
        <f>0</f>
        <v>0</v>
      </c>
      <c r="K17" s="8">
        <f>1</f>
        <v>1</v>
      </c>
      <c r="L17" s="8">
        <f>0</f>
        <v>0</v>
      </c>
      <c r="M17" s="8">
        <f>0</f>
        <v>0</v>
      </c>
      <c r="N17" s="8">
        <f>0</f>
        <v>0</v>
      </c>
      <c r="O17" s="8">
        <f>0</f>
        <v>0</v>
      </c>
      <c r="P17" s="8">
        <f>0</f>
        <v>0</v>
      </c>
      <c r="Q17" s="8">
        <f>0</f>
        <v>0</v>
      </c>
      <c r="R17" s="8">
        <f>0</f>
        <v>0</v>
      </c>
      <c r="S17" s="8">
        <f>0</f>
        <v>0</v>
      </c>
      <c r="T17" s="8">
        <f>2</f>
        <v>2</v>
      </c>
      <c r="U17" s="8">
        <f>0</f>
        <v>0</v>
      </c>
      <c r="V17" s="8">
        <f>1</f>
        <v>1</v>
      </c>
      <c r="W17" s="8">
        <f>1</f>
        <v>1</v>
      </c>
      <c r="X17" s="8">
        <f>35</f>
        <v>35</v>
      </c>
      <c r="Y17" s="8">
        <f>3</f>
        <v>3</v>
      </c>
      <c r="Z17" s="8">
        <f>2</f>
        <v>2</v>
      </c>
      <c r="AA17" s="8">
        <f>8</f>
        <v>8</v>
      </c>
      <c r="AB17" s="8">
        <f>8</f>
        <v>8</v>
      </c>
      <c r="AC17" s="8">
        <f>2</f>
        <v>2</v>
      </c>
      <c r="AD17" s="8">
        <f>0</f>
        <v>0</v>
      </c>
      <c r="AE17" s="8">
        <f>0</f>
        <v>0</v>
      </c>
      <c r="AF17" s="8">
        <f>0</f>
        <v>0</v>
      </c>
      <c r="AG17" s="8">
        <f>5</f>
        <v>5</v>
      </c>
      <c r="AH17" s="5">
        <f>0</f>
        <v>0</v>
      </c>
    </row>
    <row r="18" spans="1:34" s="5" customFormat="1" ht="30" customHeight="1" x14ac:dyDescent="0.25">
      <c r="A18" s="12" t="s">
        <v>8</v>
      </c>
      <c r="B18" s="12"/>
      <c r="C18" s="12"/>
      <c r="D18">
        <v>0</v>
      </c>
      <c r="E18"/>
      <c r="F18">
        <f t="shared" si="0"/>
        <v>0</v>
      </c>
      <c r="G18"/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8">
        <f>0</f>
        <v>0</v>
      </c>
      <c r="AG18" s="8">
        <f>0</f>
        <v>0</v>
      </c>
      <c r="AH18" s="5">
        <f>0</f>
        <v>0</v>
      </c>
    </row>
    <row r="19" spans="1:34" s="5" customFormat="1" ht="30" customHeight="1" x14ac:dyDescent="0.25">
      <c r="A19" s="12" t="s">
        <v>19</v>
      </c>
      <c r="B19" s="12"/>
      <c r="C19" s="12"/>
      <c r="D19">
        <v>0</v>
      </c>
      <c r="E19"/>
      <c r="F19">
        <f t="shared" si="0"/>
        <v>0</v>
      </c>
      <c r="G19"/>
      <c r="H19" s="8">
        <f>0</f>
        <v>0</v>
      </c>
      <c r="I19" s="8">
        <f>0</f>
        <v>0</v>
      </c>
      <c r="J19" s="8">
        <f>0</f>
        <v>0</v>
      </c>
      <c r="K19" s="8">
        <f>0</f>
        <v>0</v>
      </c>
      <c r="L19" s="8">
        <f>0</f>
        <v>0</v>
      </c>
      <c r="M19" s="8">
        <f>0</f>
        <v>0</v>
      </c>
      <c r="N19" s="8">
        <f>0</f>
        <v>0</v>
      </c>
      <c r="O19" s="8">
        <f>0</f>
        <v>0</v>
      </c>
      <c r="P19" s="8">
        <f>0</f>
        <v>0</v>
      </c>
      <c r="Q19" s="8">
        <f>0</f>
        <v>0</v>
      </c>
      <c r="R19" s="8">
        <f>0</f>
        <v>0</v>
      </c>
      <c r="S19" s="8">
        <f>0</f>
        <v>0</v>
      </c>
      <c r="T19" s="8">
        <f>0</f>
        <v>0</v>
      </c>
      <c r="U19" s="8">
        <f>0</f>
        <v>0</v>
      </c>
      <c r="V19" s="8">
        <f>0</f>
        <v>0</v>
      </c>
      <c r="W19" s="8">
        <f>0</f>
        <v>0</v>
      </c>
      <c r="X19" s="8">
        <f>0</f>
        <v>0</v>
      </c>
      <c r="Y19" s="8">
        <f>0</f>
        <v>0</v>
      </c>
      <c r="Z19" s="8">
        <f>0</f>
        <v>0</v>
      </c>
      <c r="AA19" s="8">
        <f>0</f>
        <v>0</v>
      </c>
      <c r="AB19" s="8">
        <f>0</f>
        <v>0</v>
      </c>
      <c r="AC19" s="8">
        <f>0</f>
        <v>0</v>
      </c>
      <c r="AD19" s="8">
        <f>0</f>
        <v>0</v>
      </c>
      <c r="AE19" s="8">
        <f>0</f>
        <v>0</v>
      </c>
      <c r="AF19" s="8">
        <f>0</f>
        <v>0</v>
      </c>
      <c r="AG19" s="8">
        <f>0</f>
        <v>0</v>
      </c>
      <c r="AH19" s="5">
        <f>0</f>
        <v>0</v>
      </c>
    </row>
    <row r="20" spans="1:34" s="5" customFormat="1" ht="30" customHeight="1" x14ac:dyDescent="0.25">
      <c r="A20" s="15" t="s">
        <v>13</v>
      </c>
      <c r="B20" s="15" t="s">
        <v>21</v>
      </c>
      <c r="C20" s="15"/>
      <c r="D20">
        <v>6</v>
      </c>
      <c r="E20"/>
      <c r="F20">
        <f t="shared" si="0"/>
        <v>6</v>
      </c>
      <c r="G20"/>
      <c r="H20" s="8">
        <f>0</f>
        <v>0</v>
      </c>
      <c r="I20" s="8">
        <f>0</f>
        <v>0</v>
      </c>
      <c r="J20" s="8">
        <f>0</f>
        <v>0</v>
      </c>
      <c r="K20" s="8">
        <f>1</f>
        <v>1</v>
      </c>
      <c r="L20" s="8">
        <f>0</f>
        <v>0</v>
      </c>
      <c r="M20" s="8">
        <f>0</f>
        <v>0</v>
      </c>
      <c r="N20" s="8">
        <f>0</f>
        <v>0</v>
      </c>
      <c r="O20" s="8">
        <f>0</f>
        <v>0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0</f>
        <v>0</v>
      </c>
      <c r="U20" s="8">
        <f>0</f>
        <v>0</v>
      </c>
      <c r="V20" s="8">
        <f>0</f>
        <v>0</v>
      </c>
      <c r="W20" s="8">
        <f>0</f>
        <v>0</v>
      </c>
      <c r="X20" s="8">
        <f>1</f>
        <v>1</v>
      </c>
      <c r="Y20" s="8">
        <f>0</f>
        <v>0</v>
      </c>
      <c r="Z20" s="8">
        <f>0</f>
        <v>0</v>
      </c>
      <c r="AA20" s="8">
        <f>0</f>
        <v>0</v>
      </c>
      <c r="AB20" s="8">
        <f>4</f>
        <v>4</v>
      </c>
      <c r="AC20" s="8">
        <f>0</f>
        <v>0</v>
      </c>
      <c r="AD20" s="8">
        <f>0</f>
        <v>0</v>
      </c>
      <c r="AE20" s="8">
        <f>0</f>
        <v>0</v>
      </c>
      <c r="AF20" s="8">
        <f>0</f>
        <v>0</v>
      </c>
      <c r="AG20" s="8">
        <f>0</f>
        <v>0</v>
      </c>
      <c r="AH20" s="5">
        <f>0</f>
        <v>0</v>
      </c>
    </row>
    <row r="21" spans="1:34" s="5" customFormat="1" ht="30" customHeight="1" x14ac:dyDescent="0.25">
      <c r="A21" s="15"/>
      <c r="B21" s="24" t="s">
        <v>9</v>
      </c>
      <c r="C21" s="24"/>
      <c r="D21">
        <v>69</v>
      </c>
      <c r="E21"/>
      <c r="F21">
        <f t="shared" si="0"/>
        <v>71</v>
      </c>
      <c r="G21"/>
      <c r="H21" s="8">
        <f>0</f>
        <v>0</v>
      </c>
      <c r="I21" s="8">
        <f>0</f>
        <v>0</v>
      </c>
      <c r="J21" s="8">
        <f>0</f>
        <v>0</v>
      </c>
      <c r="K21" s="8">
        <f>1</f>
        <v>1</v>
      </c>
      <c r="L21" s="8">
        <f>1</f>
        <v>1</v>
      </c>
      <c r="M21" s="8">
        <f>1</f>
        <v>1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0</f>
        <v>0</v>
      </c>
      <c r="U21" s="8">
        <f>0</f>
        <v>0</v>
      </c>
      <c r="V21" s="8">
        <f>1</f>
        <v>1</v>
      </c>
      <c r="W21" s="8">
        <f>0</f>
        <v>0</v>
      </c>
      <c r="X21" s="8">
        <f>46</f>
        <v>46</v>
      </c>
      <c r="Y21" s="8">
        <f>1</f>
        <v>1</v>
      </c>
      <c r="Z21" s="8">
        <f>0</f>
        <v>0</v>
      </c>
      <c r="AA21" s="8">
        <f>13</f>
        <v>13</v>
      </c>
      <c r="AB21" s="8">
        <f>4</f>
        <v>4</v>
      </c>
      <c r="AC21" s="8">
        <f>0</f>
        <v>0</v>
      </c>
      <c r="AD21" s="8">
        <f>0</f>
        <v>0</v>
      </c>
      <c r="AE21" s="8">
        <f>0</f>
        <v>0</v>
      </c>
      <c r="AF21" s="8">
        <f>0</f>
        <v>0</v>
      </c>
      <c r="AG21" s="8">
        <f>3</f>
        <v>3</v>
      </c>
      <c r="AH21" s="5">
        <f>0</f>
        <v>0</v>
      </c>
    </row>
    <row r="22" spans="1:34" s="5" customFormat="1" ht="30" customHeight="1" x14ac:dyDescent="0.25">
      <c r="A22" s="15"/>
      <c r="B22" s="15" t="s">
        <v>22</v>
      </c>
      <c r="C22" s="15"/>
      <c r="D22">
        <v>434</v>
      </c>
      <c r="E22"/>
      <c r="F22">
        <f t="shared" si="0"/>
        <v>481</v>
      </c>
      <c r="G22"/>
      <c r="H22" s="8">
        <f>1</f>
        <v>1</v>
      </c>
      <c r="I22" s="8">
        <f>3</f>
        <v>3</v>
      </c>
      <c r="J22" s="8">
        <f>2</f>
        <v>2</v>
      </c>
      <c r="K22" s="8">
        <f>12</f>
        <v>12</v>
      </c>
      <c r="L22" s="8">
        <f>1</f>
        <v>1</v>
      </c>
      <c r="M22" s="8">
        <f>1</f>
        <v>1</v>
      </c>
      <c r="N22" s="8">
        <f>0</f>
        <v>0</v>
      </c>
      <c r="O22" s="8">
        <f>1</f>
        <v>1</v>
      </c>
      <c r="P22" s="8">
        <f>0</f>
        <v>0</v>
      </c>
      <c r="Q22" s="8">
        <f>3</f>
        <v>3</v>
      </c>
      <c r="R22" s="8">
        <f>2</f>
        <v>2</v>
      </c>
      <c r="S22" s="8">
        <f>3</f>
        <v>3</v>
      </c>
      <c r="T22" s="8">
        <f>12</f>
        <v>12</v>
      </c>
      <c r="U22" s="8">
        <f>7</f>
        <v>7</v>
      </c>
      <c r="V22" s="8">
        <f>4</f>
        <v>4</v>
      </c>
      <c r="W22" s="8">
        <f>0</f>
        <v>0</v>
      </c>
      <c r="X22" s="8">
        <f>192</f>
        <v>192</v>
      </c>
      <c r="Y22" s="8">
        <f>10</f>
        <v>10</v>
      </c>
      <c r="Z22" s="8">
        <f>33</f>
        <v>33</v>
      </c>
      <c r="AA22" s="8">
        <f>84</f>
        <v>84</v>
      </c>
      <c r="AB22" s="8">
        <f>55</f>
        <v>55</v>
      </c>
      <c r="AC22" s="8">
        <f>10</f>
        <v>10</v>
      </c>
      <c r="AD22" s="8">
        <f>2</f>
        <v>2</v>
      </c>
      <c r="AE22" s="8">
        <f>0</f>
        <v>0</v>
      </c>
      <c r="AF22" s="8">
        <f>0</f>
        <v>0</v>
      </c>
      <c r="AG22" s="8">
        <f>40</f>
        <v>40</v>
      </c>
      <c r="AH22" s="5">
        <f>3</f>
        <v>3</v>
      </c>
    </row>
    <row r="23" spans="1:34" s="5" customFormat="1" ht="30" customHeight="1" x14ac:dyDescent="0.25">
      <c r="A23" s="15"/>
      <c r="B23" s="15" t="s">
        <v>23</v>
      </c>
      <c r="C23" s="15"/>
      <c r="D23">
        <v>60</v>
      </c>
      <c r="E23"/>
      <c r="F23">
        <f t="shared" si="0"/>
        <v>64</v>
      </c>
      <c r="G23"/>
      <c r="H23" s="8">
        <f>0</f>
        <v>0</v>
      </c>
      <c r="I23" s="8">
        <f>1</f>
        <v>1</v>
      </c>
      <c r="J23" s="8">
        <f>0</f>
        <v>0</v>
      </c>
      <c r="K23" s="8">
        <f>1</f>
        <v>1</v>
      </c>
      <c r="L23" s="8">
        <f>0</f>
        <v>0</v>
      </c>
      <c r="M23" s="8">
        <f>0</f>
        <v>0</v>
      </c>
      <c r="N23" s="8">
        <f>0</f>
        <v>0</v>
      </c>
      <c r="O23" s="8">
        <f>0</f>
        <v>0</v>
      </c>
      <c r="P23" s="8">
        <f>0</f>
        <v>0</v>
      </c>
      <c r="Q23" s="8">
        <f>0</f>
        <v>0</v>
      </c>
      <c r="R23" s="8">
        <f>0</f>
        <v>0</v>
      </c>
      <c r="S23" s="8">
        <f>0</f>
        <v>0</v>
      </c>
      <c r="T23" s="8">
        <f>1</f>
        <v>1</v>
      </c>
      <c r="U23" s="8">
        <f>1</f>
        <v>1</v>
      </c>
      <c r="V23" s="8">
        <f>2</f>
        <v>2</v>
      </c>
      <c r="W23" s="8">
        <f>0</f>
        <v>0</v>
      </c>
      <c r="X23" s="8">
        <f>24</f>
        <v>24</v>
      </c>
      <c r="Y23" s="8">
        <f>0</f>
        <v>0</v>
      </c>
      <c r="Z23" s="8">
        <f>1</f>
        <v>1</v>
      </c>
      <c r="AA23" s="8">
        <f>10</f>
        <v>10</v>
      </c>
      <c r="AB23" s="8">
        <f>17</f>
        <v>17</v>
      </c>
      <c r="AC23" s="8">
        <f>1</f>
        <v>1</v>
      </c>
      <c r="AD23" s="8">
        <f>0</f>
        <v>0</v>
      </c>
      <c r="AE23" s="8">
        <f>1</f>
        <v>1</v>
      </c>
      <c r="AF23" s="8">
        <f>0</f>
        <v>0</v>
      </c>
      <c r="AG23" s="8">
        <f>4</f>
        <v>4</v>
      </c>
      <c r="AH23" s="5">
        <f>0</f>
        <v>0</v>
      </c>
    </row>
    <row r="24" spans="1:34" s="5" customFormat="1" ht="30" customHeight="1" x14ac:dyDescent="0.25">
      <c r="A24" s="16" t="s">
        <v>11</v>
      </c>
      <c r="B24" s="16"/>
      <c r="C24" s="16"/>
      <c r="D24">
        <v>36</v>
      </c>
      <c r="E24"/>
      <c r="F24">
        <f t="shared" si="0"/>
        <v>43</v>
      </c>
      <c r="G24"/>
      <c r="H24" s="8">
        <f>0</f>
        <v>0</v>
      </c>
      <c r="I24" s="8">
        <f>1</f>
        <v>1</v>
      </c>
      <c r="J24" s="8">
        <f>1</f>
        <v>1</v>
      </c>
      <c r="K24" s="8">
        <f>1</f>
        <v>1</v>
      </c>
      <c r="L24" s="8">
        <f>0</f>
        <v>0</v>
      </c>
      <c r="M24" s="8">
        <f>0</f>
        <v>0</v>
      </c>
      <c r="N24" s="8">
        <f>0</f>
        <v>0</v>
      </c>
      <c r="O24" s="8">
        <f>0</f>
        <v>0</v>
      </c>
      <c r="P24" s="8">
        <f>0</f>
        <v>0</v>
      </c>
      <c r="Q24" s="8">
        <f>1</f>
        <v>1</v>
      </c>
      <c r="R24" s="8">
        <f>0</f>
        <v>0</v>
      </c>
      <c r="S24" s="8">
        <f>0</f>
        <v>0</v>
      </c>
      <c r="T24" s="8">
        <f>1</f>
        <v>1</v>
      </c>
      <c r="U24" s="8">
        <f>0</f>
        <v>0</v>
      </c>
      <c r="V24" s="8">
        <f>1</f>
        <v>1</v>
      </c>
      <c r="W24" s="8">
        <f>0</f>
        <v>0</v>
      </c>
      <c r="X24" s="8">
        <f>9</f>
        <v>9</v>
      </c>
      <c r="Y24" s="8">
        <f>5</f>
        <v>5</v>
      </c>
      <c r="Z24" s="8">
        <f>0</f>
        <v>0</v>
      </c>
      <c r="AA24" s="8">
        <f>7</f>
        <v>7</v>
      </c>
      <c r="AB24" s="8">
        <f>14</f>
        <v>14</v>
      </c>
      <c r="AC24" s="8">
        <f>0</f>
        <v>0</v>
      </c>
      <c r="AD24" s="8">
        <f>0</f>
        <v>0</v>
      </c>
      <c r="AE24" s="8">
        <f>0</f>
        <v>0</v>
      </c>
      <c r="AF24" s="8">
        <f>1</f>
        <v>1</v>
      </c>
      <c r="AG24" s="8">
        <f>1</f>
        <v>1</v>
      </c>
      <c r="AH24" s="5">
        <f>0</f>
        <v>0</v>
      </c>
    </row>
    <row r="25" spans="1:34" s="5" customFormat="1" ht="30" customHeight="1" x14ac:dyDescent="0.25">
      <c r="A25" s="16" t="s">
        <v>20</v>
      </c>
      <c r="B25" s="16"/>
      <c r="C25" s="16"/>
      <c r="D25">
        <v>0</v>
      </c>
      <c r="E25"/>
      <c r="F25">
        <f t="shared" si="0"/>
        <v>0</v>
      </c>
      <c r="G25"/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0</f>
        <v>0</v>
      </c>
      <c r="AA25" s="8">
        <f>0</f>
        <v>0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8">
        <f>0</f>
        <v>0</v>
      </c>
      <c r="AG25" s="8">
        <f>0</f>
        <v>0</v>
      </c>
      <c r="AH25" s="5">
        <f>0</f>
        <v>0</v>
      </c>
    </row>
    <row r="26" spans="1:34" s="5" customFormat="1" ht="30" customHeight="1" x14ac:dyDescent="0.25">
      <c r="A26" s="15" t="s">
        <v>12</v>
      </c>
      <c r="B26" s="15" t="s">
        <v>21</v>
      </c>
      <c r="C26" s="15"/>
      <c r="D26">
        <v>0</v>
      </c>
      <c r="E26"/>
      <c r="F26">
        <f t="shared" si="0"/>
        <v>0</v>
      </c>
      <c r="G26"/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8">
        <f>0</f>
        <v>0</v>
      </c>
      <c r="AG26" s="8">
        <f>0</f>
        <v>0</v>
      </c>
      <c r="AH26" s="5">
        <f>0</f>
        <v>0</v>
      </c>
    </row>
    <row r="27" spans="1:34" s="5" customFormat="1" ht="30" customHeight="1" x14ac:dyDescent="0.25">
      <c r="A27" s="15"/>
      <c r="B27" s="24" t="s">
        <v>24</v>
      </c>
      <c r="C27" s="24"/>
      <c r="D27">
        <v>1</v>
      </c>
      <c r="E27"/>
      <c r="F27">
        <f t="shared" si="0"/>
        <v>1</v>
      </c>
      <c r="G27"/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0</f>
        <v>0</v>
      </c>
      <c r="V27" s="8">
        <f>0</f>
        <v>0</v>
      </c>
      <c r="W27" s="8">
        <f>0</f>
        <v>0</v>
      </c>
      <c r="X27" s="8">
        <f>1</f>
        <v>1</v>
      </c>
      <c r="Y27" s="8">
        <f>0</f>
        <v>0</v>
      </c>
      <c r="Z27" s="8">
        <f>0</f>
        <v>0</v>
      </c>
      <c r="AA27" s="8">
        <f>0</f>
        <v>0</v>
      </c>
      <c r="AB27" s="8">
        <f>0</f>
        <v>0</v>
      </c>
      <c r="AC27" s="8">
        <f>0</f>
        <v>0</v>
      </c>
      <c r="AD27" s="8">
        <f>0</f>
        <v>0</v>
      </c>
      <c r="AE27" s="8">
        <f>0</f>
        <v>0</v>
      </c>
      <c r="AF27" s="8">
        <f>0</f>
        <v>0</v>
      </c>
      <c r="AG27" s="8">
        <f>0</f>
        <v>0</v>
      </c>
      <c r="AH27" s="5">
        <f>0</f>
        <v>0</v>
      </c>
    </row>
    <row r="28" spans="1:34" s="5" customFormat="1" ht="30" customHeight="1" x14ac:dyDescent="0.25">
      <c r="A28" s="15"/>
      <c r="B28" s="15" t="s">
        <v>22</v>
      </c>
      <c r="C28" s="15"/>
      <c r="D28">
        <v>28</v>
      </c>
      <c r="E28"/>
      <c r="F28">
        <f t="shared" si="0"/>
        <v>32</v>
      </c>
      <c r="G28"/>
      <c r="H28" s="8">
        <f>0</f>
        <v>0</v>
      </c>
      <c r="I28" s="8">
        <f>0</f>
        <v>0</v>
      </c>
      <c r="J28" s="8">
        <f>1</f>
        <v>1</v>
      </c>
      <c r="K28" s="8">
        <f>0</f>
        <v>0</v>
      </c>
      <c r="L28" s="8">
        <f>0</f>
        <v>0</v>
      </c>
      <c r="M28" s="8">
        <f>0</f>
        <v>0</v>
      </c>
      <c r="N28" s="8">
        <f>0</f>
        <v>0</v>
      </c>
      <c r="O28" s="8">
        <f>0</f>
        <v>0</v>
      </c>
      <c r="P28" s="8">
        <f>0</f>
        <v>0</v>
      </c>
      <c r="Q28" s="8">
        <f>0</f>
        <v>0</v>
      </c>
      <c r="R28" s="8">
        <f>0</f>
        <v>0</v>
      </c>
      <c r="S28" s="8">
        <f>0</f>
        <v>0</v>
      </c>
      <c r="T28" s="8">
        <f>1</f>
        <v>1</v>
      </c>
      <c r="U28" s="8">
        <f>0</f>
        <v>0</v>
      </c>
      <c r="V28" s="8">
        <f>1</f>
        <v>1</v>
      </c>
      <c r="W28" s="8">
        <f>0</f>
        <v>0</v>
      </c>
      <c r="X28" s="8">
        <f>5</f>
        <v>5</v>
      </c>
      <c r="Y28" s="8">
        <f>5</f>
        <v>5</v>
      </c>
      <c r="Z28" s="8">
        <f>0</f>
        <v>0</v>
      </c>
      <c r="AA28" s="8">
        <f>7</f>
        <v>7</v>
      </c>
      <c r="AB28" s="8">
        <f>11</f>
        <v>11</v>
      </c>
      <c r="AC28" s="8">
        <f>0</f>
        <v>0</v>
      </c>
      <c r="AD28" s="8">
        <f>0</f>
        <v>0</v>
      </c>
      <c r="AE28" s="8">
        <f>0</f>
        <v>0</v>
      </c>
      <c r="AF28" s="8">
        <f>0</f>
        <v>0</v>
      </c>
      <c r="AG28" s="8">
        <f>1</f>
        <v>1</v>
      </c>
      <c r="AH28" s="5">
        <f>0</f>
        <v>0</v>
      </c>
    </row>
    <row r="29" spans="1:34" s="5" customFormat="1" ht="30" customHeight="1" x14ac:dyDescent="0.25">
      <c r="A29" s="15"/>
      <c r="B29" s="15" t="s">
        <v>10</v>
      </c>
      <c r="C29" s="15"/>
      <c r="D29">
        <v>4</v>
      </c>
      <c r="E29"/>
      <c r="F29">
        <f t="shared" si="0"/>
        <v>5</v>
      </c>
      <c r="G29"/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0</f>
        <v>0</v>
      </c>
      <c r="W29" s="8">
        <f>0</f>
        <v>0</v>
      </c>
      <c r="X29" s="8">
        <f>3</f>
        <v>3</v>
      </c>
      <c r="Y29" s="8">
        <f>0</f>
        <v>0</v>
      </c>
      <c r="Z29" s="8">
        <f>0</f>
        <v>0</v>
      </c>
      <c r="AA29" s="8">
        <f>0</f>
        <v>0</v>
      </c>
      <c r="AB29" s="8">
        <f>2</f>
        <v>2</v>
      </c>
      <c r="AC29" s="8">
        <f>0</f>
        <v>0</v>
      </c>
      <c r="AD29" s="8">
        <f>0</f>
        <v>0</v>
      </c>
      <c r="AE29" s="8">
        <f>0</f>
        <v>0</v>
      </c>
      <c r="AF29" s="8">
        <f>0</f>
        <v>0</v>
      </c>
      <c r="AG29" s="8">
        <f>0</f>
        <v>0</v>
      </c>
      <c r="AH29" s="5">
        <f>0</f>
        <v>0</v>
      </c>
    </row>
    <row r="32" spans="1:34" ht="35.25" customHeight="1" x14ac:dyDescent="0.25"/>
  </sheetData>
  <mergeCells count="34">
    <mergeCell ref="H1:AI2"/>
    <mergeCell ref="H3:AI3"/>
    <mergeCell ref="A1:C4"/>
    <mergeCell ref="F1:F4"/>
    <mergeCell ref="G1:G4"/>
    <mergeCell ref="A5:C5"/>
    <mergeCell ref="A6:C6"/>
    <mergeCell ref="E1:E4"/>
    <mergeCell ref="D1:D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A23"/>
    <mergeCell ref="B20:C20"/>
    <mergeCell ref="B21:C21"/>
    <mergeCell ref="B22:C22"/>
    <mergeCell ref="B23:C23"/>
    <mergeCell ref="A24:C24"/>
    <mergeCell ref="A25:C25"/>
    <mergeCell ref="A26:A29"/>
    <mergeCell ref="B26:C26"/>
    <mergeCell ref="B27:C27"/>
    <mergeCell ref="B28:C28"/>
    <mergeCell ref="B29:C29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Наталья Александровна</dc:creator>
  <cp:lastModifiedBy>Ермакова Наталья Александровна</cp:lastModifiedBy>
  <dcterms:created xsi:type="dcterms:W3CDTF">2006-09-16T00:00:00Z</dcterms:created>
  <dcterms:modified xsi:type="dcterms:W3CDTF">2020-06-30T06:44:48Z</dcterms:modified>
</cp:coreProperties>
</file>